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ree Murlidhar Park Phase_II\"/>
    </mc:Choice>
  </mc:AlternateContent>
  <bookViews>
    <workbookView xWindow="0" yWindow="0" windowWidth="2370" windowHeight="0" tabRatio="451"/>
  </bookViews>
  <sheets>
    <sheet name="Wing_C" sheetId="110" r:id="rId1"/>
    <sheet name="Wing_D" sheetId="123" r:id="rId2"/>
    <sheet name="RERA" sheetId="73" r:id="rId3"/>
    <sheet name="Calcu" sheetId="124" r:id="rId4"/>
    <sheet name="IGR" sheetId="115" r:id="rId5"/>
    <sheet name="Listing1" sheetId="118" r:id="rId6"/>
    <sheet name="Sheet2" sheetId="122" r:id="rId7"/>
    <sheet name="Sheet6" sheetId="127" r:id="rId8"/>
    <sheet name="Sheet4" sheetId="125" r:id="rId9"/>
    <sheet name="Listing2" sheetId="117" r:id="rId10"/>
    <sheet name="Sheet5" sheetId="126" r:id="rId11"/>
    <sheet name="Listing3" sheetId="119" r:id="rId12"/>
  </sheets>
  <definedNames>
    <definedName name="_xlnm._FilterDatabase" localSheetId="2" hidden="1">RERA!#REF!</definedName>
    <definedName name="_xlnm._FilterDatabase" localSheetId="0" hidden="1">Wing_C!#REF!</definedName>
  </definedNames>
  <calcPr calcId="152511"/>
</workbook>
</file>

<file path=xl/calcChain.xml><?xml version="1.0" encoding="utf-8"?>
<calcChain xmlns="http://schemas.openxmlformats.org/spreadsheetml/2006/main">
  <c r="D12" i="124" l="1"/>
  <c r="G17" i="123" l="1"/>
  <c r="G18" i="123"/>
  <c r="G19" i="123"/>
  <c r="G20" i="123"/>
  <c r="G21" i="123"/>
  <c r="G22" i="123"/>
  <c r="G23" i="123"/>
  <c r="G24" i="123"/>
  <c r="G25" i="123"/>
  <c r="G26" i="123"/>
  <c r="G27" i="123"/>
  <c r="G28" i="123"/>
  <c r="G29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L36" i="123"/>
  <c r="I36" i="123"/>
  <c r="G36" i="123"/>
  <c r="L37" i="110"/>
  <c r="I37" i="110"/>
  <c r="G37" i="110"/>
  <c r="H9" i="124" l="1"/>
  <c r="G9" i="124"/>
  <c r="F9" i="124"/>
  <c r="D9" i="124"/>
  <c r="D11" i="124" s="1"/>
  <c r="C9" i="124"/>
  <c r="I35" i="123" l="1"/>
  <c r="G35" i="123"/>
  <c r="F30" i="123"/>
  <c r="E30" i="123"/>
  <c r="J29" i="123"/>
  <c r="J28" i="123"/>
  <c r="H27" i="123"/>
  <c r="J26" i="123"/>
  <c r="J25" i="123"/>
  <c r="J24" i="123"/>
  <c r="J23" i="123"/>
  <c r="J22" i="123"/>
  <c r="J21" i="123"/>
  <c r="J20" i="123"/>
  <c r="J19" i="123"/>
  <c r="L19" i="123" s="1"/>
  <c r="H19" i="123"/>
  <c r="J18" i="123"/>
  <c r="H17" i="123"/>
  <c r="J16" i="123"/>
  <c r="J15" i="123"/>
  <c r="J14" i="123"/>
  <c r="J13" i="123"/>
  <c r="J12" i="123"/>
  <c r="J11" i="123"/>
  <c r="L11" i="123" s="1"/>
  <c r="J10" i="123"/>
  <c r="H9" i="123"/>
  <c r="J8" i="123"/>
  <c r="J7" i="123"/>
  <c r="J6" i="123"/>
  <c r="H5" i="123"/>
  <c r="J5" i="123"/>
  <c r="J4" i="123"/>
  <c r="J3" i="123"/>
  <c r="L3" i="123" s="1"/>
  <c r="H3" i="123"/>
  <c r="P2" i="123"/>
  <c r="Q2" i="123" s="1"/>
  <c r="G2" i="123"/>
  <c r="J2" i="123" s="1"/>
  <c r="L2" i="123" s="1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2" i="110"/>
  <c r="I35" i="110"/>
  <c r="I36" i="110"/>
  <c r="F30" i="110"/>
  <c r="G35" i="110"/>
  <c r="L35" i="110" s="1"/>
  <c r="G36" i="110"/>
  <c r="H2" i="123" l="1"/>
  <c r="L35" i="123"/>
  <c r="M2" i="123"/>
  <c r="L25" i="123"/>
  <c r="M25" i="123"/>
  <c r="H25" i="123"/>
  <c r="H29" i="123"/>
  <c r="J27" i="123"/>
  <c r="L27" i="123" s="1"/>
  <c r="J9" i="123"/>
  <c r="H11" i="123"/>
  <c r="H13" i="123"/>
  <c r="J17" i="123"/>
  <c r="H21" i="123"/>
  <c r="L29" i="123"/>
  <c r="M29" i="123"/>
  <c r="L21" i="123"/>
  <c r="M21" i="123"/>
  <c r="L23" i="123"/>
  <c r="M23" i="123"/>
  <c r="M19" i="123"/>
  <c r="H23" i="123"/>
  <c r="L7" i="123"/>
  <c r="M7" i="123"/>
  <c r="L5" i="123"/>
  <c r="M5" i="123"/>
  <c r="L13" i="123"/>
  <c r="M13" i="123"/>
  <c r="L15" i="123"/>
  <c r="M15" i="123"/>
  <c r="G30" i="123"/>
  <c r="M3" i="123"/>
  <c r="H7" i="123"/>
  <c r="M11" i="123"/>
  <c r="H15" i="123"/>
  <c r="K16" i="123"/>
  <c r="M16" i="123"/>
  <c r="L16" i="123"/>
  <c r="L24" i="123"/>
  <c r="K24" i="123"/>
  <c r="M24" i="123"/>
  <c r="L10" i="123"/>
  <c r="M10" i="123"/>
  <c r="K10" i="123"/>
  <c r="L18" i="123"/>
  <c r="M18" i="123"/>
  <c r="K18" i="123"/>
  <c r="L26" i="123"/>
  <c r="M26" i="123"/>
  <c r="K26" i="123"/>
  <c r="L4" i="123"/>
  <c r="K4" i="123"/>
  <c r="M4" i="123"/>
  <c r="M12" i="123"/>
  <c r="L12" i="123"/>
  <c r="K12" i="123"/>
  <c r="L20" i="123"/>
  <c r="M20" i="123"/>
  <c r="K20" i="123"/>
  <c r="M28" i="123"/>
  <c r="L28" i="123"/>
  <c r="K28" i="123"/>
  <c r="K6" i="123"/>
  <c r="M6" i="123"/>
  <c r="L6" i="123"/>
  <c r="L14" i="123"/>
  <c r="K14" i="123"/>
  <c r="M14" i="123"/>
  <c r="K22" i="123"/>
  <c r="M22" i="123"/>
  <c r="L22" i="123"/>
  <c r="K8" i="123"/>
  <c r="M8" i="123"/>
  <c r="L8" i="123"/>
  <c r="K2" i="123"/>
  <c r="K3" i="123"/>
  <c r="H4" i="123"/>
  <c r="K5" i="123"/>
  <c r="H6" i="123"/>
  <c r="K7" i="123"/>
  <c r="H8" i="123"/>
  <c r="K9" i="123"/>
  <c r="H10" i="123"/>
  <c r="K11" i="123"/>
  <c r="H12" i="123"/>
  <c r="K13" i="123"/>
  <c r="H14" i="123"/>
  <c r="K15" i="123"/>
  <c r="H16" i="123"/>
  <c r="H18" i="123"/>
  <c r="K19" i="123"/>
  <c r="H20" i="123"/>
  <c r="K21" i="123"/>
  <c r="H22" i="123"/>
  <c r="K23" i="123"/>
  <c r="H24" i="123"/>
  <c r="K25" i="123"/>
  <c r="H26" i="123"/>
  <c r="H28" i="123"/>
  <c r="K29" i="123"/>
  <c r="L36" i="110"/>
  <c r="G30" i="110"/>
  <c r="K27" i="123" l="1"/>
  <c r="M27" i="123"/>
  <c r="L17" i="123"/>
  <c r="M17" i="123"/>
  <c r="K17" i="123"/>
  <c r="K30" i="123" s="1"/>
  <c r="J30" i="123"/>
  <c r="L9" i="123"/>
  <c r="L30" i="123" s="1"/>
  <c r="M9" i="123"/>
  <c r="H30" i="123"/>
  <c r="H16" i="110" l="1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" i="110"/>
  <c r="J4" i="110"/>
  <c r="J5" i="110"/>
  <c r="J6" i="110"/>
  <c r="J7" i="110"/>
  <c r="J8" i="110"/>
  <c r="J9" i="110"/>
  <c r="J10" i="110"/>
  <c r="J11" i="110"/>
  <c r="J12" i="110"/>
  <c r="J13" i="110"/>
  <c r="J14" i="110"/>
  <c r="H15" i="110"/>
  <c r="H2" i="110"/>
  <c r="L12" i="110" l="1"/>
  <c r="K12" i="110"/>
  <c r="L8" i="110"/>
  <c r="K8" i="110"/>
  <c r="L4" i="110"/>
  <c r="K4" i="110"/>
  <c r="L27" i="110"/>
  <c r="K27" i="110"/>
  <c r="L23" i="110"/>
  <c r="K23" i="110"/>
  <c r="L19" i="110"/>
  <c r="K19" i="110"/>
  <c r="L11" i="110"/>
  <c r="K11" i="110"/>
  <c r="L7" i="110"/>
  <c r="K7" i="110"/>
  <c r="L3" i="110"/>
  <c r="K3" i="110"/>
  <c r="L26" i="110"/>
  <c r="K26" i="110"/>
  <c r="L22" i="110"/>
  <c r="K22" i="110"/>
  <c r="L18" i="110"/>
  <c r="K18" i="110"/>
  <c r="L14" i="110"/>
  <c r="K14" i="110"/>
  <c r="L10" i="110"/>
  <c r="K10" i="110"/>
  <c r="L6" i="110"/>
  <c r="K6" i="110"/>
  <c r="L29" i="110"/>
  <c r="K29" i="110"/>
  <c r="L25" i="110"/>
  <c r="K25" i="110"/>
  <c r="L21" i="110"/>
  <c r="K21" i="110"/>
  <c r="L17" i="110"/>
  <c r="K17" i="110"/>
  <c r="L13" i="110"/>
  <c r="K13" i="110"/>
  <c r="L9" i="110"/>
  <c r="K9" i="110"/>
  <c r="L5" i="110"/>
  <c r="K5" i="110"/>
  <c r="K28" i="110"/>
  <c r="L28" i="110"/>
  <c r="K24" i="110"/>
  <c r="L24" i="110"/>
  <c r="K20" i="110"/>
  <c r="L20" i="110"/>
  <c r="H17" i="110"/>
  <c r="H13" i="110"/>
  <c r="H9" i="110"/>
  <c r="H5" i="110"/>
  <c r="H28" i="110"/>
  <c r="H24" i="110"/>
  <c r="H20" i="110"/>
  <c r="J16" i="110"/>
  <c r="H12" i="110"/>
  <c r="H8" i="110"/>
  <c r="H4" i="110"/>
  <c r="H27" i="110"/>
  <c r="H23" i="110"/>
  <c r="H19" i="110"/>
  <c r="J15" i="110"/>
  <c r="H11" i="110"/>
  <c r="H7" i="110"/>
  <c r="H3" i="110"/>
  <c r="H26" i="110"/>
  <c r="H22" i="110"/>
  <c r="H18" i="110"/>
  <c r="J2" i="110"/>
  <c r="H14" i="110"/>
  <c r="H10" i="110"/>
  <c r="H6" i="110"/>
  <c r="H29" i="110"/>
  <c r="H25" i="110"/>
  <c r="H21" i="110"/>
  <c r="AG20" i="73"/>
  <c r="K16" i="110" l="1"/>
  <c r="L16" i="110"/>
  <c r="L15" i="110"/>
  <c r="K15" i="110"/>
  <c r="E30" i="110"/>
  <c r="F24" i="115" l="1"/>
  <c r="J30" i="110" l="1"/>
  <c r="J31" i="110" s="1"/>
  <c r="H30" i="110"/>
  <c r="H31" i="110" s="1"/>
  <c r="M28" i="110"/>
  <c r="M26" i="110"/>
  <c r="M29" i="110"/>
  <c r="O4" i="115"/>
  <c r="M25" i="110" l="1"/>
  <c r="M24" i="110"/>
  <c r="M27" i="110"/>
  <c r="P2" i="110" l="1"/>
  <c r="Q2" i="110" s="1"/>
  <c r="P4" i="115" l="1"/>
  <c r="K2" i="110" l="1"/>
  <c r="M2" i="110"/>
  <c r="L2" i="110"/>
  <c r="M3" i="110" l="1"/>
  <c r="M4" i="110" l="1"/>
  <c r="M5" i="110" l="1"/>
  <c r="M6" i="110" l="1"/>
  <c r="M7" i="110" l="1"/>
  <c r="M8" i="110" l="1"/>
  <c r="M9" i="110" l="1"/>
  <c r="M13" i="110" l="1"/>
  <c r="M10" i="110"/>
  <c r="M11" i="110" l="1"/>
  <c r="M14" i="110" l="1"/>
  <c r="M15" i="110" l="1"/>
  <c r="M12" i="110"/>
  <c r="M16" i="110" l="1"/>
  <c r="M17" i="110" l="1"/>
  <c r="M18" i="110" l="1"/>
  <c r="M19" i="110" l="1"/>
  <c r="M20" i="110" l="1"/>
  <c r="M21" i="110" l="1"/>
  <c r="M22" i="110" l="1"/>
  <c r="L30" i="110" l="1"/>
  <c r="M23" i="110"/>
  <c r="K30" i="110" l="1"/>
</calcChain>
</file>

<file path=xl/sharedStrings.xml><?xml version="1.0" encoding="utf-8"?>
<sst xmlns="http://schemas.openxmlformats.org/spreadsheetml/2006/main" count="97" uniqueCount="23">
  <si>
    <t>Sr. No.</t>
  </si>
  <si>
    <t>Floor No.</t>
  </si>
  <si>
    <t>Total</t>
  </si>
  <si>
    <t xml:space="preserve">  Flat No.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</si>
  <si>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</si>
  <si>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</si>
  <si>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</si>
  <si>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</si>
  <si>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</si>
  <si>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CA</t>
  </si>
  <si>
    <t xml:space="preserve">Built up Area in Sq. Ft. (Carpet area + Balcony area) + 10%  
</t>
  </si>
  <si>
    <t xml:space="preserve">As per Approved Plan RERA Carpet Area in 
Sq. Ft. 
</t>
  </si>
  <si>
    <t xml:space="preserve">Carpet area + Balcony Area in 
Sq. Ft. 
</t>
  </si>
  <si>
    <r>
      <t xml:space="preserve">Rate per 
Sq. ft. on Carpet Area + Balcony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</si>
  <si>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As per Approved Plan Balcony Area in 
Sq. Ft. </t>
  </si>
  <si>
    <t>2 BHK</t>
  </si>
  <si>
    <t>1 to 7</t>
  </si>
  <si>
    <t>Bal</t>
  </si>
  <si>
    <t>BA</t>
  </si>
  <si>
    <t>FMV</t>
  </si>
  <si>
    <t>RV</t>
  </si>
  <si>
    <t>DV</t>
  </si>
  <si>
    <t>3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</si>
</sst>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8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4" borderId="0" xfId="0" applyFill="1"/>
    <xf numFmtId="0" fontId="8" fillId="0" borderId="0" xfId="0" applyFont="1"/>
    <xf numFmtId="164" fontId="8" fillId="0" borderId="0" xfId="0" applyNumberFormat="1" applyFont="1"/>
    <xf numFmtId="1" fontId="7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top" wrapText="1"/>
    </xf>
    <xf numFmtId="164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0" fillId="0" borderId="0" xfId="3" applyFont="1" applyFill="1"/>
    <xf numFmtId="0" fontId="5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16" fontId="0" fillId="0" borderId="0" xfId="0" applyNumberFormat="1"/>
    <xf numFmtId="1" fontId="2" fillId="5" borderId="3" xfId="0" applyNumberFormat="1" applyFont="1" applyFill="1" applyBorder="1" applyAlignment="1">
      <alignment horizontal="right" vertical="top" wrapText="1"/>
    </xf>
    <xf numFmtId="1" fontId="2" fillId="5" borderId="15" xfId="0" applyNumberFormat="1" applyFont="1" applyFill="1" applyBorder="1" applyAlignment="1">
      <alignment horizontal="right" vertical="top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127</xdr:row>
      <xdr:rowOff>171450</xdr:rowOff>
    </xdr:from>
    <xdr:to>
      <xdr:col>19</xdr:col>
      <xdr:colOff>38100</xdr:colOff>
      <xdr:row>137</xdr:row>
      <xdr:rowOff>152400</xdr:rowOff>
    </xdr:to>
    <xdr:pic>
      <xdr:nvPicPr>
        <xdr:cNvPr id="1185" name="Picture 161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139</xdr:row>
      <xdr:rowOff>161925</xdr:rowOff>
    </xdr:from>
    <xdr:to>
      <xdr:col>19</xdr:col>
      <xdr:colOff>9525</xdr:colOff>
      <xdr:row>148</xdr:row>
      <xdr:rowOff>161925</xdr:rowOff>
    </xdr:to>
    <xdr:pic>
      <xdr:nvPicPr>
        <xdr:cNvPr id="1210" name="Picture 186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151</xdr:row>
      <xdr:rowOff>133350</xdr:rowOff>
    </xdr:from>
    <xdr:to>
      <xdr:col>19</xdr:col>
      <xdr:colOff>9525</xdr:colOff>
      <xdr:row>160</xdr:row>
      <xdr:rowOff>95250</xdr:rowOff>
    </xdr:to>
    <xdr:pic>
      <xdr:nvPicPr>
        <xdr:cNvPr id="1276" name="Picture 252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57150</xdr:colOff>
      <xdr:row>171</xdr:row>
      <xdr:rowOff>9525</xdr:rowOff>
    </xdr:to>
    <xdr:pic>
      <xdr:nvPicPr>
        <xdr:cNvPr id="1333" name="Picture 309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19</xdr:col>
      <xdr:colOff>66675</xdr:colOff>
      <xdr:row>183</xdr:row>
      <xdr:rowOff>161925</xdr:rowOff>
    </xdr:to>
    <xdr:pic>
      <xdr:nvPicPr>
        <xdr:cNvPr id="1364" name="Picture 340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309561</xdr:colOff>
      <xdr:row>1</xdr:row>
      <xdr:rowOff>-1</xdr:rowOff>
    </xdr:from>
    <xdr:to>
      <xdr:col>18</xdr:col>
      <xdr:colOff>523874</xdr:colOff>
      <xdr:row>51</xdr:row>
      <xdr:rowOff>71436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9561" y="238124"/>
          <a:ext cx="11358563" cy="9596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</xdr:row>
      <xdr:rowOff>171450</xdr:rowOff>
    </xdr:from>
    <xdr:to>
      <xdr:col>8</xdr:col>
      <xdr:colOff>552450</xdr:colOff>
      <xdr:row>21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42950"/>
          <a:ext cx="57340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9</xdr:col>
      <xdr:colOff>400050</xdr:colOff>
      <xdr:row>18</xdr:row>
      <xdr:rowOff>38100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5734050" cy="3295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142875</xdr:rowOff>
    </xdr:from>
    <xdr:to>
      <xdr:col>9</xdr:col>
      <xdr:colOff>533400</xdr:colOff>
      <xdr:row>20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5734050" cy="36671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180975</xdr:rowOff>
    </xdr:from>
    <xdr:to>
      <xdr:col>9</xdr:col>
      <xdr:colOff>323850</xdr:colOff>
      <xdr:row>19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975"/>
          <a:ext cx="5734050" cy="3505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38100</xdr:rowOff>
    </xdr:from>
    <xdr:to>
      <xdr:col>9</xdr:col>
      <xdr:colOff>333375</xdr:colOff>
      <xdr:row>20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8600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123825</xdr:rowOff>
    </xdr:from>
    <xdr:to>
      <xdr:col>9</xdr:col>
      <xdr:colOff>381000</xdr:colOff>
      <xdr:row>20</xdr:row>
      <xdr:rowOff>152400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3825"/>
          <a:ext cx="5762625" cy="3838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abSelected="1" topLeftCell="E1" zoomScale="130" zoomScaleNormal="130" workbookViewId="0">
      <selection activeCell="J40" sqref="J40"/>
    </sheetView>
  </sheetViews>
  <sheetFormatPr defaultRowHeight="15"/>
  <cols>
    <col min="1" max="1" width="4.7109375" style="17" customWidth="1"/>
    <col min="2" max="2" width="6.140625" customWidth="1"/>
    <col min="3" max="3" width="5.28515625" customWidth="1"/>
    <col min="4" max="4" width="8.140625" customWidth="1"/>
    <col min="5" max="5" width="9.5703125" customWidth="1"/>
    <col min="6" max="6" width="10.140625" customWidth="1"/>
    <col min="7" max="7" width="10.140625" style="27" customWidth="1"/>
    <col min="8" max="8" width="11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10" t="s">
        <v>0</v>
      </c>
      <c r="B1" s="11" t="s">
        <v>3</v>
      </c>
      <c r="C1" s="11" t="s">
        <v>1</v>
      </c>
      <c r="D1" s="11" t="s">
        <v>4</v>
      </c>
      <c r="E1" s="12" t="s">
        <v>11</v>
      </c>
      <c r="F1" s="12" t="s">
        <v>14</v>
      </c>
      <c r="G1" s="26" t="s">
        <v>12</v>
      </c>
      <c r="H1" s="36" t="s">
        <v>10</v>
      </c>
      <c r="I1" s="11" t="s">
        <v>13</v>
      </c>
      <c r="J1" s="11" t="s">
        <v>5</v>
      </c>
      <c r="K1" s="11" t="s">
        <v>6</v>
      </c>
      <c r="L1" s="11" t="s">
        <v>7</v>
      </c>
      <c r="M1" s="11" t="s">
        <v>8</v>
      </c>
    </row>
    <row r="2" spans="1:17">
      <c r="A2" s="13">
        <v>1</v>
      </c>
      <c r="B2" s="13">
        <v>101</v>
      </c>
      <c r="C2" s="14">
        <v>1</v>
      </c>
      <c r="D2" s="16" t="s">
        <v>15</v>
      </c>
      <c r="E2" s="16">
        <v>584</v>
      </c>
      <c r="F2" s="41">
        <v>66</v>
      </c>
      <c r="G2" s="41">
        <f>E2+F2</f>
        <v>650</v>
      </c>
      <c r="H2" s="37">
        <f t="shared" ref="H2:H29" si="0">G2*1.1</f>
        <v>715.00000000000011</v>
      </c>
      <c r="I2" s="28">
        <v>5100</v>
      </c>
      <c r="J2" s="34">
        <f t="shared" ref="J2:J29" si="1">G2*I2</f>
        <v>3315000</v>
      </c>
      <c r="K2" s="34">
        <f t="shared" ref="K2:K29" si="2">J2*0.95</f>
        <v>3149250</v>
      </c>
      <c r="L2" s="34">
        <f t="shared" ref="L2:L29" si="3">J2*0.8</f>
        <v>2652000</v>
      </c>
      <c r="M2" s="24">
        <f t="shared" ref="M2:M5" si="4">MROUND((J2*0.025/12),500)</f>
        <v>7000</v>
      </c>
      <c r="O2" s="1"/>
      <c r="P2" s="2">
        <f>O2*6600</f>
        <v>0</v>
      </c>
      <c r="Q2" s="2" t="e">
        <f>P2/#REF!</f>
        <v>#REF!</v>
      </c>
    </row>
    <row r="3" spans="1:17">
      <c r="A3" s="13">
        <v>2</v>
      </c>
      <c r="B3" s="13">
        <v>102</v>
      </c>
      <c r="C3" s="14">
        <v>1</v>
      </c>
      <c r="D3" s="16" t="s">
        <v>15</v>
      </c>
      <c r="E3" s="16">
        <v>584</v>
      </c>
      <c r="F3" s="41">
        <v>66</v>
      </c>
      <c r="G3" s="41">
        <f t="shared" ref="G3:G29" si="5">E3+F3</f>
        <v>650</v>
      </c>
      <c r="H3" s="37">
        <f t="shared" si="0"/>
        <v>715.00000000000011</v>
      </c>
      <c r="I3" s="28">
        <v>5100</v>
      </c>
      <c r="J3" s="34">
        <f t="shared" si="1"/>
        <v>3315000</v>
      </c>
      <c r="K3" s="34">
        <f t="shared" si="2"/>
        <v>3149250</v>
      </c>
      <c r="L3" s="34">
        <f t="shared" si="3"/>
        <v>2652000</v>
      </c>
      <c r="M3" s="24">
        <f t="shared" si="4"/>
        <v>7000</v>
      </c>
      <c r="O3" s="2"/>
      <c r="P3" s="2"/>
    </row>
    <row r="4" spans="1:17" ht="15.75" thickBot="1">
      <c r="A4" s="13">
        <v>3</v>
      </c>
      <c r="B4" s="13">
        <v>103</v>
      </c>
      <c r="C4" s="14">
        <v>1</v>
      </c>
      <c r="D4" s="16" t="s">
        <v>22</v>
      </c>
      <c r="E4" s="16">
        <v>704</v>
      </c>
      <c r="F4" s="41">
        <v>72</v>
      </c>
      <c r="G4" s="41">
        <f t="shared" si="5"/>
        <v>776</v>
      </c>
      <c r="H4" s="37">
        <f t="shared" si="0"/>
        <v>853.6</v>
      </c>
      <c r="I4" s="28">
        <v>5100</v>
      </c>
      <c r="J4" s="34">
        <f t="shared" si="1"/>
        <v>3957600</v>
      </c>
      <c r="K4" s="34">
        <f t="shared" si="2"/>
        <v>3759720</v>
      </c>
      <c r="L4" s="34">
        <f t="shared" si="3"/>
        <v>3166080</v>
      </c>
      <c r="M4" s="24">
        <f t="shared" si="4"/>
        <v>8000</v>
      </c>
      <c r="O4" s="2"/>
      <c r="P4" s="2"/>
    </row>
    <row r="5" spans="1:17" ht="15.75" thickBot="1">
      <c r="A5" s="13">
        <v>4</v>
      </c>
      <c r="B5" s="13">
        <v>104</v>
      </c>
      <c r="C5" s="14">
        <v>1</v>
      </c>
      <c r="D5" s="16" t="s">
        <v>22</v>
      </c>
      <c r="E5" s="16">
        <v>710</v>
      </c>
      <c r="F5" s="41">
        <v>102</v>
      </c>
      <c r="G5" s="41">
        <f t="shared" si="5"/>
        <v>812</v>
      </c>
      <c r="H5" s="37">
        <f t="shared" si="0"/>
        <v>893.2</v>
      </c>
      <c r="I5" s="28">
        <v>5100</v>
      </c>
      <c r="J5" s="34">
        <f t="shared" si="1"/>
        <v>4141200</v>
      </c>
      <c r="K5" s="34">
        <f t="shared" si="2"/>
        <v>3934140</v>
      </c>
      <c r="L5" s="34">
        <f t="shared" si="3"/>
        <v>3312960</v>
      </c>
      <c r="M5" s="24">
        <f t="shared" si="4"/>
        <v>8500</v>
      </c>
      <c r="O5" s="32"/>
      <c r="P5" s="2"/>
    </row>
    <row r="6" spans="1:17" ht="15.75" thickBot="1">
      <c r="A6" s="13">
        <v>5</v>
      </c>
      <c r="B6" s="13">
        <v>201</v>
      </c>
      <c r="C6" s="14">
        <v>2</v>
      </c>
      <c r="D6" s="16" t="s">
        <v>15</v>
      </c>
      <c r="E6" s="16">
        <v>584</v>
      </c>
      <c r="F6" s="41">
        <v>66</v>
      </c>
      <c r="G6" s="41">
        <f t="shared" si="5"/>
        <v>650</v>
      </c>
      <c r="H6" s="37">
        <f t="shared" si="0"/>
        <v>715.00000000000011</v>
      </c>
      <c r="I6" s="28">
        <v>5100</v>
      </c>
      <c r="J6" s="34">
        <f t="shared" si="1"/>
        <v>3315000</v>
      </c>
      <c r="K6" s="34">
        <f t="shared" si="2"/>
        <v>3149250</v>
      </c>
      <c r="L6" s="34">
        <f t="shared" si="3"/>
        <v>2652000</v>
      </c>
      <c r="M6" s="24">
        <f t="shared" ref="M6:M29" si="6">MROUND((J6*0.025/12),500)</f>
        <v>7000</v>
      </c>
      <c r="O6" s="33"/>
      <c r="P6" s="2"/>
    </row>
    <row r="7" spans="1:17" ht="15.75" thickBot="1">
      <c r="A7" s="13">
        <v>6</v>
      </c>
      <c r="B7" s="13">
        <v>202</v>
      </c>
      <c r="C7" s="14">
        <v>2</v>
      </c>
      <c r="D7" s="16" t="s">
        <v>15</v>
      </c>
      <c r="E7" s="16">
        <v>584</v>
      </c>
      <c r="F7" s="41">
        <v>66</v>
      </c>
      <c r="G7" s="41">
        <f t="shared" si="5"/>
        <v>650</v>
      </c>
      <c r="H7" s="37">
        <f t="shared" si="0"/>
        <v>715.00000000000011</v>
      </c>
      <c r="I7" s="28">
        <v>5100</v>
      </c>
      <c r="J7" s="34">
        <f t="shared" si="1"/>
        <v>3315000</v>
      </c>
      <c r="K7" s="34">
        <f t="shared" si="2"/>
        <v>3149250</v>
      </c>
      <c r="L7" s="34">
        <f t="shared" si="3"/>
        <v>2652000</v>
      </c>
      <c r="M7" s="24">
        <f t="shared" si="6"/>
        <v>7000</v>
      </c>
      <c r="O7" s="33"/>
      <c r="P7" s="2"/>
    </row>
    <row r="8" spans="1:17" ht="15.75" thickBot="1">
      <c r="A8" s="13">
        <v>7</v>
      </c>
      <c r="B8" s="13">
        <v>203</v>
      </c>
      <c r="C8" s="14">
        <v>2</v>
      </c>
      <c r="D8" s="16" t="s">
        <v>22</v>
      </c>
      <c r="E8" s="16">
        <v>704</v>
      </c>
      <c r="F8" s="41">
        <v>72</v>
      </c>
      <c r="G8" s="41">
        <f t="shared" si="5"/>
        <v>776</v>
      </c>
      <c r="H8" s="37">
        <f t="shared" si="0"/>
        <v>853.6</v>
      </c>
      <c r="I8" s="28">
        <v>5100</v>
      </c>
      <c r="J8" s="34">
        <f t="shared" si="1"/>
        <v>3957600</v>
      </c>
      <c r="K8" s="34">
        <f t="shared" si="2"/>
        <v>3759720</v>
      </c>
      <c r="L8" s="34">
        <f t="shared" si="3"/>
        <v>3166080</v>
      </c>
      <c r="M8" s="24">
        <f t="shared" si="6"/>
        <v>8000</v>
      </c>
      <c r="O8" s="33"/>
      <c r="P8" s="2"/>
    </row>
    <row r="9" spans="1:17" ht="15.75" thickBot="1">
      <c r="A9" s="13">
        <v>8</v>
      </c>
      <c r="B9" s="13">
        <v>204</v>
      </c>
      <c r="C9" s="14">
        <v>2</v>
      </c>
      <c r="D9" s="16" t="s">
        <v>22</v>
      </c>
      <c r="E9" s="16">
        <v>710</v>
      </c>
      <c r="F9" s="41">
        <v>102</v>
      </c>
      <c r="G9" s="41">
        <f t="shared" si="5"/>
        <v>812</v>
      </c>
      <c r="H9" s="37">
        <f t="shared" si="0"/>
        <v>893.2</v>
      </c>
      <c r="I9" s="28">
        <v>5100</v>
      </c>
      <c r="J9" s="34">
        <f t="shared" si="1"/>
        <v>4141200</v>
      </c>
      <c r="K9" s="34">
        <f t="shared" si="2"/>
        <v>3934140</v>
      </c>
      <c r="L9" s="34">
        <f t="shared" si="3"/>
        <v>3312960</v>
      </c>
      <c r="M9" s="24">
        <f t="shared" si="6"/>
        <v>8500</v>
      </c>
      <c r="O9" s="33"/>
      <c r="P9" s="2"/>
    </row>
    <row r="10" spans="1:17" ht="15.75" thickBot="1">
      <c r="A10" s="13">
        <v>9</v>
      </c>
      <c r="B10" s="13">
        <v>301</v>
      </c>
      <c r="C10" s="14">
        <v>3</v>
      </c>
      <c r="D10" s="16" t="s">
        <v>15</v>
      </c>
      <c r="E10" s="16">
        <v>584</v>
      </c>
      <c r="F10" s="41">
        <v>66</v>
      </c>
      <c r="G10" s="41">
        <f t="shared" si="5"/>
        <v>650</v>
      </c>
      <c r="H10" s="37">
        <f t="shared" si="0"/>
        <v>715.00000000000011</v>
      </c>
      <c r="I10" s="28">
        <v>5100</v>
      </c>
      <c r="J10" s="34">
        <f t="shared" si="1"/>
        <v>3315000</v>
      </c>
      <c r="K10" s="34">
        <f t="shared" si="2"/>
        <v>3149250</v>
      </c>
      <c r="L10" s="34">
        <f t="shared" si="3"/>
        <v>2652000</v>
      </c>
      <c r="M10" s="24">
        <f t="shared" si="6"/>
        <v>7000</v>
      </c>
      <c r="O10" s="33"/>
      <c r="P10" s="2"/>
    </row>
    <row r="11" spans="1:17" ht="15.75" thickBot="1">
      <c r="A11" s="13">
        <v>10</v>
      </c>
      <c r="B11" s="13">
        <v>302</v>
      </c>
      <c r="C11" s="14">
        <v>3</v>
      </c>
      <c r="D11" s="16" t="s">
        <v>15</v>
      </c>
      <c r="E11" s="16">
        <v>584</v>
      </c>
      <c r="F11" s="41">
        <v>66</v>
      </c>
      <c r="G11" s="41">
        <f t="shared" si="5"/>
        <v>650</v>
      </c>
      <c r="H11" s="37">
        <f t="shared" si="0"/>
        <v>715.00000000000011</v>
      </c>
      <c r="I11" s="28">
        <v>5100</v>
      </c>
      <c r="J11" s="34">
        <f t="shared" si="1"/>
        <v>3315000</v>
      </c>
      <c r="K11" s="34">
        <f t="shared" si="2"/>
        <v>3149250</v>
      </c>
      <c r="L11" s="34">
        <f t="shared" si="3"/>
        <v>2652000</v>
      </c>
      <c r="M11" s="24">
        <f t="shared" si="6"/>
        <v>7000</v>
      </c>
      <c r="O11" s="33"/>
      <c r="P11" s="2"/>
    </row>
    <row r="12" spans="1:17" ht="15.75" thickBot="1">
      <c r="A12" s="13">
        <v>11</v>
      </c>
      <c r="B12" s="13">
        <v>303</v>
      </c>
      <c r="C12" s="14">
        <v>3</v>
      </c>
      <c r="D12" s="16" t="s">
        <v>22</v>
      </c>
      <c r="E12" s="16">
        <v>704</v>
      </c>
      <c r="F12" s="41">
        <v>72</v>
      </c>
      <c r="G12" s="41">
        <f t="shared" si="5"/>
        <v>776</v>
      </c>
      <c r="H12" s="37">
        <f t="shared" si="0"/>
        <v>853.6</v>
      </c>
      <c r="I12" s="28">
        <v>5100</v>
      </c>
      <c r="J12" s="34">
        <f t="shared" si="1"/>
        <v>3957600</v>
      </c>
      <c r="K12" s="34">
        <f t="shared" si="2"/>
        <v>3759720</v>
      </c>
      <c r="L12" s="34">
        <f t="shared" si="3"/>
        <v>3166080</v>
      </c>
      <c r="M12" s="24">
        <f t="shared" si="6"/>
        <v>8000</v>
      </c>
      <c r="O12" s="33"/>
      <c r="P12" s="2"/>
    </row>
    <row r="13" spans="1:17" ht="15.75" thickBot="1">
      <c r="A13" s="13">
        <v>12</v>
      </c>
      <c r="B13" s="13">
        <v>304</v>
      </c>
      <c r="C13" s="14">
        <v>3</v>
      </c>
      <c r="D13" s="16" t="s">
        <v>22</v>
      </c>
      <c r="E13" s="16">
        <v>710</v>
      </c>
      <c r="F13" s="41">
        <v>102</v>
      </c>
      <c r="G13" s="41">
        <f t="shared" si="5"/>
        <v>812</v>
      </c>
      <c r="H13" s="37">
        <f t="shared" si="0"/>
        <v>893.2</v>
      </c>
      <c r="I13" s="28">
        <v>5100</v>
      </c>
      <c r="J13" s="34">
        <f t="shared" si="1"/>
        <v>4141200</v>
      </c>
      <c r="K13" s="34">
        <f t="shared" si="2"/>
        <v>3934140</v>
      </c>
      <c r="L13" s="34">
        <f t="shared" si="3"/>
        <v>3312960</v>
      </c>
      <c r="M13" s="24">
        <f t="shared" si="6"/>
        <v>8500</v>
      </c>
      <c r="O13" s="33"/>
      <c r="P13" s="2"/>
    </row>
    <row r="14" spans="1:17" ht="15.75" thickBot="1">
      <c r="A14" s="13">
        <v>13</v>
      </c>
      <c r="B14" s="13">
        <v>401</v>
      </c>
      <c r="C14" s="14">
        <v>4</v>
      </c>
      <c r="D14" s="16" t="s">
        <v>15</v>
      </c>
      <c r="E14" s="16">
        <v>584</v>
      </c>
      <c r="F14" s="41">
        <v>66</v>
      </c>
      <c r="G14" s="41">
        <f t="shared" si="5"/>
        <v>650</v>
      </c>
      <c r="H14" s="37">
        <f t="shared" si="0"/>
        <v>715.00000000000011</v>
      </c>
      <c r="I14" s="28">
        <v>5100</v>
      </c>
      <c r="J14" s="34">
        <f t="shared" si="1"/>
        <v>3315000</v>
      </c>
      <c r="K14" s="34">
        <f t="shared" si="2"/>
        <v>3149250</v>
      </c>
      <c r="L14" s="34">
        <f t="shared" si="3"/>
        <v>2652000</v>
      </c>
      <c r="M14" s="24">
        <f t="shared" si="6"/>
        <v>7000</v>
      </c>
      <c r="O14" s="33"/>
      <c r="P14" s="2"/>
    </row>
    <row r="15" spans="1:17" ht="15.75" thickBot="1">
      <c r="A15" s="13">
        <v>14</v>
      </c>
      <c r="B15" s="13">
        <v>402</v>
      </c>
      <c r="C15" s="14">
        <v>4</v>
      </c>
      <c r="D15" s="16" t="s">
        <v>15</v>
      </c>
      <c r="E15" s="16">
        <v>584</v>
      </c>
      <c r="F15" s="41">
        <v>66</v>
      </c>
      <c r="G15" s="41">
        <f t="shared" si="5"/>
        <v>650</v>
      </c>
      <c r="H15" s="37">
        <f t="shared" si="0"/>
        <v>715.00000000000011</v>
      </c>
      <c r="I15" s="28">
        <v>5100</v>
      </c>
      <c r="J15" s="34">
        <f t="shared" si="1"/>
        <v>3315000</v>
      </c>
      <c r="K15" s="34">
        <f t="shared" si="2"/>
        <v>3149250</v>
      </c>
      <c r="L15" s="34">
        <f t="shared" si="3"/>
        <v>2652000</v>
      </c>
      <c r="M15" s="24">
        <f t="shared" si="6"/>
        <v>7000</v>
      </c>
      <c r="O15" s="33"/>
    </row>
    <row r="16" spans="1:17" ht="15.75" thickBot="1">
      <c r="A16" s="13">
        <v>15</v>
      </c>
      <c r="B16" s="13">
        <v>403</v>
      </c>
      <c r="C16" s="14">
        <v>4</v>
      </c>
      <c r="D16" s="16" t="s">
        <v>22</v>
      </c>
      <c r="E16" s="16">
        <v>704</v>
      </c>
      <c r="F16" s="41">
        <v>72</v>
      </c>
      <c r="G16" s="41">
        <f t="shared" si="5"/>
        <v>776</v>
      </c>
      <c r="H16" s="37">
        <f t="shared" si="0"/>
        <v>853.6</v>
      </c>
      <c r="I16" s="28">
        <v>5100</v>
      </c>
      <c r="J16" s="34">
        <f t="shared" si="1"/>
        <v>3957600</v>
      </c>
      <c r="K16" s="34">
        <f t="shared" si="2"/>
        <v>3759720</v>
      </c>
      <c r="L16" s="34">
        <f t="shared" si="3"/>
        <v>3166080</v>
      </c>
      <c r="M16" s="24">
        <f t="shared" si="6"/>
        <v>8000</v>
      </c>
      <c r="O16" s="33"/>
    </row>
    <row r="17" spans="1:15" ht="15.75" thickBot="1">
      <c r="A17" s="13">
        <v>16</v>
      </c>
      <c r="B17" s="13">
        <v>404</v>
      </c>
      <c r="C17" s="14">
        <v>4</v>
      </c>
      <c r="D17" s="16" t="s">
        <v>22</v>
      </c>
      <c r="E17" s="16">
        <v>710</v>
      </c>
      <c r="F17" s="41">
        <v>102</v>
      </c>
      <c r="G17" s="41">
        <f t="shared" si="5"/>
        <v>812</v>
      </c>
      <c r="H17" s="37">
        <f t="shared" si="0"/>
        <v>893.2</v>
      </c>
      <c r="I17" s="28">
        <v>5100</v>
      </c>
      <c r="J17" s="34">
        <f t="shared" si="1"/>
        <v>4141200</v>
      </c>
      <c r="K17" s="34">
        <f t="shared" si="2"/>
        <v>3934140</v>
      </c>
      <c r="L17" s="34">
        <f t="shared" si="3"/>
        <v>3312960</v>
      </c>
      <c r="M17" s="24">
        <f t="shared" si="6"/>
        <v>8500</v>
      </c>
      <c r="O17" s="33"/>
    </row>
    <row r="18" spans="1:15">
      <c r="A18" s="13">
        <v>17</v>
      </c>
      <c r="B18" s="13">
        <v>501</v>
      </c>
      <c r="C18" s="14">
        <v>5</v>
      </c>
      <c r="D18" s="16" t="s">
        <v>15</v>
      </c>
      <c r="E18" s="16">
        <v>584</v>
      </c>
      <c r="F18" s="41">
        <v>66</v>
      </c>
      <c r="G18" s="41">
        <f t="shared" si="5"/>
        <v>650</v>
      </c>
      <c r="H18" s="37">
        <f t="shared" si="0"/>
        <v>715.00000000000011</v>
      </c>
      <c r="I18" s="28">
        <v>5100</v>
      </c>
      <c r="J18" s="34">
        <f t="shared" si="1"/>
        <v>3315000</v>
      </c>
      <c r="K18" s="34">
        <f t="shared" si="2"/>
        <v>3149250</v>
      </c>
      <c r="L18" s="34">
        <f t="shared" si="3"/>
        <v>2652000</v>
      </c>
      <c r="M18" s="24">
        <f t="shared" si="6"/>
        <v>7000</v>
      </c>
    </row>
    <row r="19" spans="1:15">
      <c r="A19" s="13">
        <v>18</v>
      </c>
      <c r="B19" s="13">
        <v>502</v>
      </c>
      <c r="C19" s="14">
        <v>5</v>
      </c>
      <c r="D19" s="16" t="s">
        <v>15</v>
      </c>
      <c r="E19" s="16">
        <v>584</v>
      </c>
      <c r="F19" s="41">
        <v>66</v>
      </c>
      <c r="G19" s="41">
        <f t="shared" si="5"/>
        <v>650</v>
      </c>
      <c r="H19" s="37">
        <f t="shared" si="0"/>
        <v>715.00000000000011</v>
      </c>
      <c r="I19" s="28">
        <v>5100</v>
      </c>
      <c r="J19" s="34">
        <f t="shared" si="1"/>
        <v>3315000</v>
      </c>
      <c r="K19" s="34">
        <f t="shared" si="2"/>
        <v>3149250</v>
      </c>
      <c r="L19" s="34">
        <f t="shared" si="3"/>
        <v>2652000</v>
      </c>
      <c r="M19" s="24">
        <f t="shared" si="6"/>
        <v>7000</v>
      </c>
    </row>
    <row r="20" spans="1:15">
      <c r="A20" s="13">
        <v>19</v>
      </c>
      <c r="B20" s="13">
        <v>503</v>
      </c>
      <c r="C20" s="14">
        <v>5</v>
      </c>
      <c r="D20" s="16" t="s">
        <v>22</v>
      </c>
      <c r="E20" s="16">
        <v>704</v>
      </c>
      <c r="F20" s="41">
        <v>72</v>
      </c>
      <c r="G20" s="41">
        <f t="shared" si="5"/>
        <v>776</v>
      </c>
      <c r="H20" s="37">
        <f t="shared" si="0"/>
        <v>853.6</v>
      </c>
      <c r="I20" s="28">
        <v>5100</v>
      </c>
      <c r="J20" s="34">
        <f t="shared" si="1"/>
        <v>3957600</v>
      </c>
      <c r="K20" s="34">
        <f t="shared" si="2"/>
        <v>3759720</v>
      </c>
      <c r="L20" s="34">
        <f t="shared" si="3"/>
        <v>3166080</v>
      </c>
      <c r="M20" s="24">
        <f t="shared" si="6"/>
        <v>8000</v>
      </c>
    </row>
    <row r="21" spans="1:15">
      <c r="A21" s="13">
        <v>20</v>
      </c>
      <c r="B21" s="13">
        <v>504</v>
      </c>
      <c r="C21" s="14">
        <v>5</v>
      </c>
      <c r="D21" s="16" t="s">
        <v>22</v>
      </c>
      <c r="E21" s="16">
        <v>710</v>
      </c>
      <c r="F21" s="41">
        <v>102</v>
      </c>
      <c r="G21" s="41">
        <f t="shared" si="5"/>
        <v>812</v>
      </c>
      <c r="H21" s="37">
        <f t="shared" si="0"/>
        <v>893.2</v>
      </c>
      <c r="I21" s="28">
        <v>5100</v>
      </c>
      <c r="J21" s="34">
        <f t="shared" si="1"/>
        <v>4141200</v>
      </c>
      <c r="K21" s="34">
        <f t="shared" si="2"/>
        <v>3934140</v>
      </c>
      <c r="L21" s="34">
        <f t="shared" si="3"/>
        <v>3312960</v>
      </c>
      <c r="M21" s="24">
        <f t="shared" si="6"/>
        <v>8500</v>
      </c>
    </row>
    <row r="22" spans="1:15">
      <c r="A22" s="13">
        <v>21</v>
      </c>
      <c r="B22" s="13">
        <v>601</v>
      </c>
      <c r="C22" s="14">
        <v>6</v>
      </c>
      <c r="D22" s="16" t="s">
        <v>15</v>
      </c>
      <c r="E22" s="16">
        <v>584</v>
      </c>
      <c r="F22" s="41">
        <v>66</v>
      </c>
      <c r="G22" s="41">
        <f t="shared" si="5"/>
        <v>650</v>
      </c>
      <c r="H22" s="37">
        <f t="shared" si="0"/>
        <v>715.00000000000011</v>
      </c>
      <c r="I22" s="28">
        <v>5100</v>
      </c>
      <c r="J22" s="34">
        <f t="shared" si="1"/>
        <v>3315000</v>
      </c>
      <c r="K22" s="34">
        <f t="shared" si="2"/>
        <v>3149250</v>
      </c>
      <c r="L22" s="34">
        <f t="shared" si="3"/>
        <v>2652000</v>
      </c>
      <c r="M22" s="24">
        <f t="shared" si="6"/>
        <v>7000</v>
      </c>
    </row>
    <row r="23" spans="1:15">
      <c r="A23" s="13">
        <v>22</v>
      </c>
      <c r="B23" s="13">
        <v>602</v>
      </c>
      <c r="C23" s="14">
        <v>6</v>
      </c>
      <c r="D23" s="16" t="s">
        <v>15</v>
      </c>
      <c r="E23" s="16">
        <v>584</v>
      </c>
      <c r="F23" s="41">
        <v>66</v>
      </c>
      <c r="G23" s="41">
        <f t="shared" si="5"/>
        <v>650</v>
      </c>
      <c r="H23" s="37">
        <f t="shared" si="0"/>
        <v>715.00000000000011</v>
      </c>
      <c r="I23" s="28">
        <v>5100</v>
      </c>
      <c r="J23" s="34">
        <f t="shared" si="1"/>
        <v>3315000</v>
      </c>
      <c r="K23" s="34">
        <f t="shared" si="2"/>
        <v>3149250</v>
      </c>
      <c r="L23" s="34">
        <f t="shared" si="3"/>
        <v>2652000</v>
      </c>
      <c r="M23" s="24">
        <f t="shared" si="6"/>
        <v>7000</v>
      </c>
    </row>
    <row r="24" spans="1:15">
      <c r="A24" s="13">
        <v>23</v>
      </c>
      <c r="B24" s="13">
        <v>603</v>
      </c>
      <c r="C24" s="14">
        <v>6</v>
      </c>
      <c r="D24" s="16" t="s">
        <v>22</v>
      </c>
      <c r="E24" s="16">
        <v>704</v>
      </c>
      <c r="F24" s="41">
        <v>72</v>
      </c>
      <c r="G24" s="41">
        <f t="shared" si="5"/>
        <v>776</v>
      </c>
      <c r="H24" s="37">
        <f t="shared" si="0"/>
        <v>853.6</v>
      </c>
      <c r="I24" s="28">
        <v>5100</v>
      </c>
      <c r="J24" s="34">
        <f t="shared" si="1"/>
        <v>3957600</v>
      </c>
      <c r="K24" s="34">
        <f t="shared" si="2"/>
        <v>3759720</v>
      </c>
      <c r="L24" s="34">
        <f t="shared" si="3"/>
        <v>3166080</v>
      </c>
      <c r="M24" s="24">
        <f t="shared" si="6"/>
        <v>8000</v>
      </c>
    </row>
    <row r="25" spans="1:15">
      <c r="A25" s="13">
        <v>24</v>
      </c>
      <c r="B25" s="13">
        <v>604</v>
      </c>
      <c r="C25" s="14">
        <v>6</v>
      </c>
      <c r="D25" s="16" t="s">
        <v>22</v>
      </c>
      <c r="E25" s="16">
        <v>710</v>
      </c>
      <c r="F25" s="41">
        <v>102</v>
      </c>
      <c r="G25" s="41">
        <f t="shared" si="5"/>
        <v>812</v>
      </c>
      <c r="H25" s="37">
        <f t="shared" si="0"/>
        <v>893.2</v>
      </c>
      <c r="I25" s="28">
        <v>5100</v>
      </c>
      <c r="J25" s="34">
        <f t="shared" si="1"/>
        <v>4141200</v>
      </c>
      <c r="K25" s="34">
        <f t="shared" si="2"/>
        <v>3934140</v>
      </c>
      <c r="L25" s="34">
        <f t="shared" si="3"/>
        <v>3312960</v>
      </c>
      <c r="M25" s="24">
        <f t="shared" si="6"/>
        <v>8500</v>
      </c>
    </row>
    <row r="26" spans="1:15">
      <c r="A26" s="13">
        <v>25</v>
      </c>
      <c r="B26" s="13">
        <v>701</v>
      </c>
      <c r="C26" s="14">
        <v>7</v>
      </c>
      <c r="D26" s="16" t="s">
        <v>15</v>
      </c>
      <c r="E26" s="16">
        <v>584</v>
      </c>
      <c r="F26" s="41">
        <v>66</v>
      </c>
      <c r="G26" s="41">
        <f t="shared" si="5"/>
        <v>650</v>
      </c>
      <c r="H26" s="37">
        <f t="shared" si="0"/>
        <v>715.00000000000011</v>
      </c>
      <c r="I26" s="28">
        <v>5100</v>
      </c>
      <c r="J26" s="34">
        <f t="shared" si="1"/>
        <v>3315000</v>
      </c>
      <c r="K26" s="34">
        <f t="shared" si="2"/>
        <v>3149250</v>
      </c>
      <c r="L26" s="34">
        <f t="shared" si="3"/>
        <v>2652000</v>
      </c>
      <c r="M26" s="24">
        <f t="shared" si="6"/>
        <v>7000</v>
      </c>
    </row>
    <row r="27" spans="1:15">
      <c r="A27" s="13">
        <v>26</v>
      </c>
      <c r="B27" s="13">
        <v>702</v>
      </c>
      <c r="C27" s="14">
        <v>7</v>
      </c>
      <c r="D27" s="16" t="s">
        <v>15</v>
      </c>
      <c r="E27" s="16">
        <v>584</v>
      </c>
      <c r="F27" s="41">
        <v>66</v>
      </c>
      <c r="G27" s="41">
        <f t="shared" si="5"/>
        <v>650</v>
      </c>
      <c r="H27" s="37">
        <f t="shared" si="0"/>
        <v>715.00000000000011</v>
      </c>
      <c r="I27" s="28">
        <v>5100</v>
      </c>
      <c r="J27" s="34">
        <f t="shared" si="1"/>
        <v>3315000</v>
      </c>
      <c r="K27" s="34">
        <f t="shared" si="2"/>
        <v>3149250</v>
      </c>
      <c r="L27" s="34">
        <f t="shared" si="3"/>
        <v>2652000</v>
      </c>
      <c r="M27" s="24">
        <f t="shared" si="6"/>
        <v>7000</v>
      </c>
    </row>
    <row r="28" spans="1:15">
      <c r="A28" s="13">
        <v>27</v>
      </c>
      <c r="B28" s="13">
        <v>703</v>
      </c>
      <c r="C28" s="14">
        <v>7</v>
      </c>
      <c r="D28" s="16" t="s">
        <v>22</v>
      </c>
      <c r="E28" s="16">
        <v>704</v>
      </c>
      <c r="F28" s="41">
        <v>72</v>
      </c>
      <c r="G28" s="41">
        <f t="shared" si="5"/>
        <v>776</v>
      </c>
      <c r="H28" s="37">
        <f t="shared" si="0"/>
        <v>853.6</v>
      </c>
      <c r="I28" s="28">
        <v>5100</v>
      </c>
      <c r="J28" s="34">
        <f t="shared" si="1"/>
        <v>3957600</v>
      </c>
      <c r="K28" s="34">
        <f t="shared" si="2"/>
        <v>3759720</v>
      </c>
      <c r="L28" s="34">
        <f t="shared" si="3"/>
        <v>3166080</v>
      </c>
      <c r="M28" s="24">
        <f t="shared" si="6"/>
        <v>8000</v>
      </c>
    </row>
    <row r="29" spans="1:15">
      <c r="A29" s="13">
        <v>28</v>
      </c>
      <c r="B29" s="13">
        <v>704</v>
      </c>
      <c r="C29" s="14">
        <v>7</v>
      </c>
      <c r="D29" s="16" t="s">
        <v>22</v>
      </c>
      <c r="E29" s="16">
        <v>710</v>
      </c>
      <c r="F29" s="41">
        <v>102</v>
      </c>
      <c r="G29" s="41">
        <f t="shared" si="5"/>
        <v>812</v>
      </c>
      <c r="H29" s="37">
        <f t="shared" si="0"/>
        <v>893.2</v>
      </c>
      <c r="I29" s="28">
        <v>5100</v>
      </c>
      <c r="J29" s="34">
        <f t="shared" si="1"/>
        <v>4141200</v>
      </c>
      <c r="K29" s="34">
        <f t="shared" si="2"/>
        <v>3934140</v>
      </c>
      <c r="L29" s="34">
        <f t="shared" si="3"/>
        <v>3312960</v>
      </c>
      <c r="M29" s="24">
        <f t="shared" si="6"/>
        <v>8500</v>
      </c>
    </row>
    <row r="30" spans="1:15" ht="16.5">
      <c r="A30" s="45" t="s">
        <v>2</v>
      </c>
      <c r="B30" s="46"/>
      <c r="C30" s="46"/>
      <c r="D30" s="47"/>
      <c r="E30" s="20">
        <f>SUM(E2:E29)</f>
        <v>18074</v>
      </c>
      <c r="F30" s="20">
        <f>SUM(F2:F29)</f>
        <v>2142</v>
      </c>
      <c r="G30" s="42">
        <f>SUM(G2:G29)</f>
        <v>20216</v>
      </c>
      <c r="H30" s="20">
        <f>SUM(H2:H29)</f>
        <v>22237.600000000002</v>
      </c>
      <c r="I30" s="21"/>
      <c r="J30" s="35">
        <f>SUM(J2:J29)</f>
        <v>103101600</v>
      </c>
      <c r="K30" s="35">
        <f>SUM(K2:K29)</f>
        <v>97946520</v>
      </c>
      <c r="L30" s="35">
        <f>SUM(L2:L29)</f>
        <v>82481280</v>
      </c>
      <c r="M30" s="15"/>
      <c r="O30" s="8"/>
    </row>
    <row r="31" spans="1:15">
      <c r="H31" s="38">
        <f>H30*2300</f>
        <v>51146480.000000007</v>
      </c>
      <c r="J31" s="23">
        <f>J30*0.18</f>
        <v>18558288</v>
      </c>
      <c r="O31" s="2"/>
    </row>
    <row r="32" spans="1:15">
      <c r="H32" s="39"/>
      <c r="J32" s="25"/>
    </row>
    <row r="33" spans="3:12">
      <c r="D33" t="s">
        <v>16</v>
      </c>
    </row>
    <row r="34" spans="3:12">
      <c r="E34" s="27" t="s">
        <v>9</v>
      </c>
      <c r="F34" s="27"/>
      <c r="H34" s="27" t="s">
        <v>17</v>
      </c>
      <c r="I34" s="27"/>
      <c r="J34" s="27"/>
      <c r="K34" s="27"/>
      <c r="L34" s="27" t="s">
        <v>2</v>
      </c>
    </row>
    <row r="35" spans="3:12">
      <c r="E35" s="27">
        <v>54.21</v>
      </c>
      <c r="F35" s="27"/>
      <c r="G35" s="39">
        <f>E35*10.764</f>
        <v>583.51643999999999</v>
      </c>
      <c r="H35" s="27">
        <v>6.16</v>
      </c>
      <c r="I35" s="39">
        <f t="shared" ref="I35:I37" si="7">H35*10.764</f>
        <v>66.306240000000003</v>
      </c>
      <c r="J35" s="27"/>
      <c r="K35" s="39"/>
      <c r="L35" s="40">
        <f>G35+I35+K35</f>
        <v>649.82267999999999</v>
      </c>
    </row>
    <row r="36" spans="3:12">
      <c r="E36" s="27">
        <v>65.400000000000006</v>
      </c>
      <c r="F36" s="27"/>
      <c r="G36" s="39">
        <f>E36*10.764</f>
        <v>703.96559999999999</v>
      </c>
      <c r="H36" s="27">
        <v>6.67</v>
      </c>
      <c r="I36" s="39">
        <f t="shared" si="7"/>
        <v>71.795879999999997</v>
      </c>
      <c r="J36" s="27"/>
      <c r="K36" s="39"/>
      <c r="L36" s="40">
        <f>G36+I36+K36</f>
        <v>775.76148000000001</v>
      </c>
    </row>
    <row r="37" spans="3:12">
      <c r="E37" s="27">
        <v>65.930000000000007</v>
      </c>
      <c r="F37" s="27"/>
      <c r="G37" s="39">
        <f>E37*10.764</f>
        <v>709.67052000000001</v>
      </c>
      <c r="H37" s="39">
        <v>9.4600000000000009</v>
      </c>
      <c r="I37" s="39">
        <f t="shared" si="7"/>
        <v>101.82744000000001</v>
      </c>
      <c r="J37" s="27"/>
      <c r="K37" s="39"/>
      <c r="L37" s="40">
        <f>G37+I37+K37</f>
        <v>811.49796000000003</v>
      </c>
    </row>
    <row r="38" spans="3:12">
      <c r="E38" s="27"/>
      <c r="F38" s="27"/>
      <c r="G38" s="39"/>
      <c r="H38" s="39"/>
      <c r="I38" s="27"/>
      <c r="J38" s="27"/>
      <c r="K38" s="27"/>
      <c r="L38" s="27"/>
    </row>
    <row r="39" spans="3:12">
      <c r="E39" s="27"/>
      <c r="F39" s="27"/>
      <c r="G39" s="39"/>
      <c r="H39" s="27"/>
      <c r="I39" s="39"/>
      <c r="J39" s="27"/>
      <c r="K39" s="39"/>
      <c r="L39" s="40"/>
    </row>
    <row r="40" spans="3:12">
      <c r="E40" s="27"/>
      <c r="F40" s="27"/>
      <c r="G40" s="39"/>
      <c r="H40" s="39"/>
      <c r="I40" s="39"/>
      <c r="J40" s="27"/>
      <c r="K40" s="39"/>
      <c r="L40" s="40"/>
    </row>
    <row r="41" spans="3:12">
      <c r="E41" s="27"/>
      <c r="G41" s="39"/>
      <c r="H41" s="27"/>
      <c r="I41" s="39"/>
      <c r="J41" s="27"/>
      <c r="K41" s="39"/>
      <c r="L41" s="40"/>
    </row>
    <row r="42" spans="3:12">
      <c r="G42" s="1"/>
      <c r="I42" s="1"/>
      <c r="L42" s="1"/>
    </row>
    <row r="43" spans="3:12">
      <c r="G43" s="1"/>
      <c r="I43" s="1"/>
      <c r="L43" s="1"/>
    </row>
    <row r="44" spans="3:12">
      <c r="G44" s="1"/>
      <c r="I44" s="1"/>
      <c r="J44" s="1"/>
      <c r="L44" s="1"/>
    </row>
    <row r="45" spans="3:12">
      <c r="H45" s="1"/>
      <c r="J45" s="1"/>
    </row>
    <row r="46" spans="3:12">
      <c r="C46" s="31"/>
      <c r="E46" s="30"/>
      <c r="F46" s="30"/>
      <c r="G46" s="1"/>
      <c r="I46" s="1"/>
      <c r="J46" s="1"/>
      <c r="L46" s="1"/>
    </row>
    <row r="47" spans="3:12">
      <c r="G47" s="1"/>
      <c r="I47" s="1"/>
      <c r="L47" s="1"/>
    </row>
    <row r="48" spans="3:12">
      <c r="G48" s="1"/>
      <c r="I48" s="1"/>
      <c r="L48" s="1"/>
    </row>
    <row r="49" spans="7:12">
      <c r="G49" s="1"/>
      <c r="I49" s="1"/>
      <c r="L49" s="1"/>
    </row>
    <row r="50" spans="7:12">
      <c r="G50" s="1"/>
      <c r="I50" s="1"/>
      <c r="L50" s="1"/>
    </row>
    <row r="51" spans="7:12">
      <c r="G51" s="1"/>
      <c r="I51" s="1"/>
      <c r="L51" s="1"/>
    </row>
  </sheetData>
  <mergeCells count="1">
    <mergeCell ref="A30:D30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7" sqref="K7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6" sqref="E16"/>
    </sheetView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opLeftCell="E27" zoomScale="130" zoomScaleNormal="130" workbookViewId="0">
      <selection activeCell="H42" sqref="H42"/>
    </sheetView>
  </sheetViews>
  <sheetFormatPr defaultRowHeight="15"/>
  <cols>
    <col min="1" max="1" width="4.7109375" style="17" customWidth="1"/>
    <col min="2" max="2" width="6.140625" customWidth="1"/>
    <col min="3" max="3" width="5.28515625" customWidth="1"/>
    <col min="4" max="4" width="8.140625" customWidth="1"/>
    <col min="5" max="5" width="9.5703125" customWidth="1"/>
    <col min="6" max="6" width="10.140625" customWidth="1"/>
    <col min="7" max="7" width="10.140625" style="27" customWidth="1"/>
    <col min="8" max="8" width="11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10" t="s">
        <v>0</v>
      </c>
      <c r="B1" s="11" t="s">
        <v>3</v>
      </c>
      <c r="C1" s="11" t="s">
        <v>1</v>
      </c>
      <c r="D1" s="11" t="s">
        <v>4</v>
      </c>
      <c r="E1" s="12" t="s">
        <v>11</v>
      </c>
      <c r="F1" s="12" t="s">
        <v>14</v>
      </c>
      <c r="G1" s="26" t="s">
        <v>12</v>
      </c>
      <c r="H1" s="36" t="s">
        <v>10</v>
      </c>
      <c r="I1" s="11" t="s">
        <v>13</v>
      </c>
      <c r="J1" s="11" t="s">
        <v>5</v>
      </c>
      <c r="K1" s="11" t="s">
        <v>6</v>
      </c>
      <c r="L1" s="11" t="s">
        <v>7</v>
      </c>
      <c r="M1" s="11" t="s">
        <v>8</v>
      </c>
    </row>
    <row r="2" spans="1:17">
      <c r="A2" s="13">
        <v>1</v>
      </c>
      <c r="B2" s="13">
        <v>101</v>
      </c>
      <c r="C2" s="14">
        <v>1</v>
      </c>
      <c r="D2" s="16" t="s">
        <v>22</v>
      </c>
      <c r="E2" s="16">
        <v>710</v>
      </c>
      <c r="F2" s="41">
        <v>102</v>
      </c>
      <c r="G2" s="41">
        <f>E2+F2</f>
        <v>812</v>
      </c>
      <c r="H2" s="37">
        <f t="shared" ref="H2:H29" si="0">G2*1.1</f>
        <v>893.2</v>
      </c>
      <c r="I2" s="28">
        <v>5100</v>
      </c>
      <c r="J2" s="34">
        <f t="shared" ref="J2:J29" si="1">G2*I2</f>
        <v>4141200</v>
      </c>
      <c r="K2" s="34">
        <f t="shared" ref="K2:K29" si="2">J2*0.95</f>
        <v>3934140</v>
      </c>
      <c r="L2" s="34">
        <f t="shared" ref="L2:L29" si="3">J2*0.8</f>
        <v>3312960</v>
      </c>
      <c r="M2" s="24">
        <f t="shared" ref="M2:M29" si="4">MROUND((J2*0.025/12),500)</f>
        <v>8500</v>
      </c>
      <c r="O2" s="1"/>
      <c r="P2" s="2">
        <f>O2*6600</f>
        <v>0</v>
      </c>
      <c r="Q2" s="2" t="e">
        <f>P2/#REF!</f>
        <v>#REF!</v>
      </c>
    </row>
    <row r="3" spans="1:17">
      <c r="A3" s="13">
        <v>2</v>
      </c>
      <c r="B3" s="13">
        <v>102</v>
      </c>
      <c r="C3" s="14">
        <v>1</v>
      </c>
      <c r="D3" s="16" t="s">
        <v>22</v>
      </c>
      <c r="E3" s="16">
        <v>710</v>
      </c>
      <c r="F3" s="41">
        <v>102</v>
      </c>
      <c r="G3" s="41">
        <f t="shared" ref="G3:G29" si="5">E3+F3</f>
        <v>812</v>
      </c>
      <c r="H3" s="37">
        <f t="shared" si="0"/>
        <v>893.2</v>
      </c>
      <c r="I3" s="28">
        <v>5100</v>
      </c>
      <c r="J3" s="34">
        <f t="shared" si="1"/>
        <v>4141200</v>
      </c>
      <c r="K3" s="34">
        <f t="shared" si="2"/>
        <v>3934140</v>
      </c>
      <c r="L3" s="34">
        <f t="shared" si="3"/>
        <v>3312960</v>
      </c>
      <c r="M3" s="24">
        <f t="shared" si="4"/>
        <v>8500</v>
      </c>
      <c r="O3" s="2"/>
      <c r="P3" s="2"/>
    </row>
    <row r="4" spans="1:17" ht="15.75" thickBot="1">
      <c r="A4" s="13">
        <v>3</v>
      </c>
      <c r="B4" s="13">
        <v>103</v>
      </c>
      <c r="C4" s="14">
        <v>1</v>
      </c>
      <c r="D4" s="16" t="s">
        <v>15</v>
      </c>
      <c r="E4" s="16">
        <v>584</v>
      </c>
      <c r="F4" s="41">
        <v>66</v>
      </c>
      <c r="G4" s="41">
        <f t="shared" si="5"/>
        <v>650</v>
      </c>
      <c r="H4" s="37">
        <f t="shared" si="0"/>
        <v>715.00000000000011</v>
      </c>
      <c r="I4" s="28">
        <v>5100</v>
      </c>
      <c r="J4" s="34">
        <f t="shared" si="1"/>
        <v>3315000</v>
      </c>
      <c r="K4" s="34">
        <f t="shared" si="2"/>
        <v>3149250</v>
      </c>
      <c r="L4" s="34">
        <f t="shared" si="3"/>
        <v>2652000</v>
      </c>
      <c r="M4" s="24">
        <f t="shared" si="4"/>
        <v>7000</v>
      </c>
      <c r="O4" s="2"/>
      <c r="P4" s="2"/>
    </row>
    <row r="5" spans="1:17" ht="15.75" thickBot="1">
      <c r="A5" s="13">
        <v>4</v>
      </c>
      <c r="B5" s="13">
        <v>104</v>
      </c>
      <c r="C5" s="14">
        <v>1</v>
      </c>
      <c r="D5" s="16" t="s">
        <v>15</v>
      </c>
      <c r="E5" s="16">
        <v>584</v>
      </c>
      <c r="F5" s="41">
        <v>66</v>
      </c>
      <c r="G5" s="41">
        <f t="shared" si="5"/>
        <v>650</v>
      </c>
      <c r="H5" s="37">
        <f t="shared" si="0"/>
        <v>715.00000000000011</v>
      </c>
      <c r="I5" s="28">
        <v>5100</v>
      </c>
      <c r="J5" s="34">
        <f t="shared" si="1"/>
        <v>3315000</v>
      </c>
      <c r="K5" s="34">
        <f t="shared" si="2"/>
        <v>3149250</v>
      </c>
      <c r="L5" s="34">
        <f t="shared" si="3"/>
        <v>2652000</v>
      </c>
      <c r="M5" s="24">
        <f t="shared" si="4"/>
        <v>7000</v>
      </c>
      <c r="O5" s="32"/>
      <c r="P5" s="2"/>
    </row>
    <row r="6" spans="1:17" ht="15.75" thickBot="1">
      <c r="A6" s="13">
        <v>5</v>
      </c>
      <c r="B6" s="13">
        <v>201</v>
      </c>
      <c r="C6" s="14">
        <v>2</v>
      </c>
      <c r="D6" s="16" t="s">
        <v>22</v>
      </c>
      <c r="E6" s="16">
        <v>710</v>
      </c>
      <c r="F6" s="41">
        <v>102</v>
      </c>
      <c r="G6" s="41">
        <f t="shared" si="5"/>
        <v>812</v>
      </c>
      <c r="H6" s="37">
        <f t="shared" si="0"/>
        <v>893.2</v>
      </c>
      <c r="I6" s="28">
        <v>5100</v>
      </c>
      <c r="J6" s="34">
        <f t="shared" si="1"/>
        <v>4141200</v>
      </c>
      <c r="K6" s="34">
        <f t="shared" si="2"/>
        <v>3934140</v>
      </c>
      <c r="L6" s="34">
        <f t="shared" si="3"/>
        <v>3312960</v>
      </c>
      <c r="M6" s="24">
        <f t="shared" si="4"/>
        <v>8500</v>
      </c>
      <c r="O6" s="33"/>
      <c r="P6" s="2"/>
    </row>
    <row r="7" spans="1:17" ht="15.75" thickBot="1">
      <c r="A7" s="13">
        <v>6</v>
      </c>
      <c r="B7" s="13">
        <v>202</v>
      </c>
      <c r="C7" s="14">
        <v>2</v>
      </c>
      <c r="D7" s="16" t="s">
        <v>22</v>
      </c>
      <c r="E7" s="16">
        <v>710</v>
      </c>
      <c r="F7" s="41">
        <v>102</v>
      </c>
      <c r="G7" s="41">
        <f t="shared" si="5"/>
        <v>812</v>
      </c>
      <c r="H7" s="37">
        <f t="shared" si="0"/>
        <v>893.2</v>
      </c>
      <c r="I7" s="28">
        <v>5100</v>
      </c>
      <c r="J7" s="34">
        <f t="shared" si="1"/>
        <v>4141200</v>
      </c>
      <c r="K7" s="34">
        <f t="shared" si="2"/>
        <v>3934140</v>
      </c>
      <c r="L7" s="34">
        <f t="shared" si="3"/>
        <v>3312960</v>
      </c>
      <c r="M7" s="24">
        <f t="shared" si="4"/>
        <v>8500</v>
      </c>
      <c r="O7" s="33"/>
      <c r="P7" s="2"/>
    </row>
    <row r="8" spans="1:17" ht="15.75" thickBot="1">
      <c r="A8" s="13">
        <v>7</v>
      </c>
      <c r="B8" s="13">
        <v>203</v>
      </c>
      <c r="C8" s="14">
        <v>2</v>
      </c>
      <c r="D8" s="16" t="s">
        <v>15</v>
      </c>
      <c r="E8" s="16">
        <v>584</v>
      </c>
      <c r="F8" s="41">
        <v>66</v>
      </c>
      <c r="G8" s="41">
        <f t="shared" si="5"/>
        <v>650</v>
      </c>
      <c r="H8" s="37">
        <f t="shared" si="0"/>
        <v>715.00000000000011</v>
      </c>
      <c r="I8" s="28">
        <v>5100</v>
      </c>
      <c r="J8" s="34">
        <f t="shared" si="1"/>
        <v>3315000</v>
      </c>
      <c r="K8" s="34">
        <f t="shared" si="2"/>
        <v>3149250</v>
      </c>
      <c r="L8" s="34">
        <f t="shared" si="3"/>
        <v>2652000</v>
      </c>
      <c r="M8" s="24">
        <f t="shared" si="4"/>
        <v>7000</v>
      </c>
      <c r="O8" s="33"/>
      <c r="P8" s="2"/>
    </row>
    <row r="9" spans="1:17" ht="15.75" thickBot="1">
      <c r="A9" s="13">
        <v>8</v>
      </c>
      <c r="B9" s="13">
        <v>204</v>
      </c>
      <c r="C9" s="14">
        <v>2</v>
      </c>
      <c r="D9" s="16" t="s">
        <v>15</v>
      </c>
      <c r="E9" s="16">
        <v>584</v>
      </c>
      <c r="F9" s="41">
        <v>66</v>
      </c>
      <c r="G9" s="41">
        <f t="shared" si="5"/>
        <v>650</v>
      </c>
      <c r="H9" s="37">
        <f t="shared" si="0"/>
        <v>715.00000000000011</v>
      </c>
      <c r="I9" s="28">
        <v>5100</v>
      </c>
      <c r="J9" s="34">
        <f t="shared" si="1"/>
        <v>3315000</v>
      </c>
      <c r="K9" s="34">
        <f t="shared" si="2"/>
        <v>3149250</v>
      </c>
      <c r="L9" s="34">
        <f t="shared" si="3"/>
        <v>2652000</v>
      </c>
      <c r="M9" s="24">
        <f t="shared" si="4"/>
        <v>7000</v>
      </c>
      <c r="O9" s="33"/>
      <c r="P9" s="2"/>
    </row>
    <row r="10" spans="1:17" ht="15.75" thickBot="1">
      <c r="A10" s="13">
        <v>9</v>
      </c>
      <c r="B10" s="13">
        <v>301</v>
      </c>
      <c r="C10" s="14">
        <v>3</v>
      </c>
      <c r="D10" s="16" t="s">
        <v>22</v>
      </c>
      <c r="E10" s="16">
        <v>710</v>
      </c>
      <c r="F10" s="41">
        <v>102</v>
      </c>
      <c r="G10" s="41">
        <f t="shared" si="5"/>
        <v>812</v>
      </c>
      <c r="H10" s="37">
        <f t="shared" si="0"/>
        <v>893.2</v>
      </c>
      <c r="I10" s="28">
        <v>5100</v>
      </c>
      <c r="J10" s="34">
        <f t="shared" si="1"/>
        <v>4141200</v>
      </c>
      <c r="K10" s="34">
        <f t="shared" si="2"/>
        <v>3934140</v>
      </c>
      <c r="L10" s="34">
        <f t="shared" si="3"/>
        <v>3312960</v>
      </c>
      <c r="M10" s="24">
        <f t="shared" si="4"/>
        <v>8500</v>
      </c>
      <c r="O10" s="33"/>
      <c r="P10" s="2"/>
    </row>
    <row r="11" spans="1:17" ht="15.75" thickBot="1">
      <c r="A11" s="13">
        <v>10</v>
      </c>
      <c r="B11" s="13">
        <v>302</v>
      </c>
      <c r="C11" s="14">
        <v>3</v>
      </c>
      <c r="D11" s="16" t="s">
        <v>22</v>
      </c>
      <c r="E11" s="16">
        <v>710</v>
      </c>
      <c r="F11" s="41">
        <v>102</v>
      </c>
      <c r="G11" s="41">
        <f t="shared" si="5"/>
        <v>812</v>
      </c>
      <c r="H11" s="37">
        <f t="shared" si="0"/>
        <v>893.2</v>
      </c>
      <c r="I11" s="28">
        <v>5100</v>
      </c>
      <c r="J11" s="34">
        <f t="shared" si="1"/>
        <v>4141200</v>
      </c>
      <c r="K11" s="34">
        <f t="shared" si="2"/>
        <v>3934140</v>
      </c>
      <c r="L11" s="34">
        <f t="shared" si="3"/>
        <v>3312960</v>
      </c>
      <c r="M11" s="24">
        <f t="shared" si="4"/>
        <v>8500</v>
      </c>
      <c r="O11" s="33"/>
      <c r="P11" s="2"/>
    </row>
    <row r="12" spans="1:17" ht="15.75" thickBot="1">
      <c r="A12" s="13">
        <v>11</v>
      </c>
      <c r="B12" s="13">
        <v>303</v>
      </c>
      <c r="C12" s="14">
        <v>3</v>
      </c>
      <c r="D12" s="16" t="s">
        <v>15</v>
      </c>
      <c r="E12" s="16">
        <v>584</v>
      </c>
      <c r="F12" s="41">
        <v>66</v>
      </c>
      <c r="G12" s="41">
        <f t="shared" si="5"/>
        <v>650</v>
      </c>
      <c r="H12" s="37">
        <f t="shared" si="0"/>
        <v>715.00000000000011</v>
      </c>
      <c r="I12" s="28">
        <v>5100</v>
      </c>
      <c r="J12" s="34">
        <f t="shared" si="1"/>
        <v>3315000</v>
      </c>
      <c r="K12" s="34">
        <f t="shared" si="2"/>
        <v>3149250</v>
      </c>
      <c r="L12" s="34">
        <f t="shared" si="3"/>
        <v>2652000</v>
      </c>
      <c r="M12" s="24">
        <f t="shared" si="4"/>
        <v>7000</v>
      </c>
      <c r="O12" s="33"/>
      <c r="P12" s="2"/>
    </row>
    <row r="13" spans="1:17" ht="15.75" thickBot="1">
      <c r="A13" s="13">
        <v>12</v>
      </c>
      <c r="B13" s="13">
        <v>304</v>
      </c>
      <c r="C13" s="14">
        <v>3</v>
      </c>
      <c r="D13" s="16" t="s">
        <v>15</v>
      </c>
      <c r="E13" s="16">
        <v>584</v>
      </c>
      <c r="F13" s="41">
        <v>66</v>
      </c>
      <c r="G13" s="41">
        <f t="shared" si="5"/>
        <v>650</v>
      </c>
      <c r="H13" s="37">
        <f t="shared" si="0"/>
        <v>715.00000000000011</v>
      </c>
      <c r="I13" s="28">
        <v>5100</v>
      </c>
      <c r="J13" s="34">
        <f t="shared" si="1"/>
        <v>3315000</v>
      </c>
      <c r="K13" s="34">
        <f t="shared" si="2"/>
        <v>3149250</v>
      </c>
      <c r="L13" s="34">
        <f t="shared" si="3"/>
        <v>2652000</v>
      </c>
      <c r="M13" s="24">
        <f t="shared" si="4"/>
        <v>7000</v>
      </c>
      <c r="O13" s="33"/>
      <c r="P13" s="2"/>
    </row>
    <row r="14" spans="1:17" ht="15.75" thickBot="1">
      <c r="A14" s="13">
        <v>13</v>
      </c>
      <c r="B14" s="13">
        <v>401</v>
      </c>
      <c r="C14" s="14">
        <v>4</v>
      </c>
      <c r="D14" s="16" t="s">
        <v>22</v>
      </c>
      <c r="E14" s="16">
        <v>710</v>
      </c>
      <c r="F14" s="41">
        <v>102</v>
      </c>
      <c r="G14" s="41">
        <f t="shared" si="5"/>
        <v>812</v>
      </c>
      <c r="H14" s="37">
        <f t="shared" si="0"/>
        <v>893.2</v>
      </c>
      <c r="I14" s="28">
        <v>5100</v>
      </c>
      <c r="J14" s="34">
        <f t="shared" si="1"/>
        <v>4141200</v>
      </c>
      <c r="K14" s="34">
        <f t="shared" si="2"/>
        <v>3934140</v>
      </c>
      <c r="L14" s="34">
        <f t="shared" si="3"/>
        <v>3312960</v>
      </c>
      <c r="M14" s="24">
        <f t="shared" si="4"/>
        <v>8500</v>
      </c>
      <c r="O14" s="33"/>
      <c r="P14" s="2"/>
    </row>
    <row r="15" spans="1:17" ht="15.75" thickBot="1">
      <c r="A15" s="13">
        <v>14</v>
      </c>
      <c r="B15" s="13">
        <v>402</v>
      </c>
      <c r="C15" s="14">
        <v>4</v>
      </c>
      <c r="D15" s="16" t="s">
        <v>22</v>
      </c>
      <c r="E15" s="16">
        <v>710</v>
      </c>
      <c r="F15" s="41">
        <v>102</v>
      </c>
      <c r="G15" s="41">
        <f t="shared" si="5"/>
        <v>812</v>
      </c>
      <c r="H15" s="37">
        <f t="shared" si="0"/>
        <v>893.2</v>
      </c>
      <c r="I15" s="28">
        <v>5100</v>
      </c>
      <c r="J15" s="34">
        <f t="shared" si="1"/>
        <v>4141200</v>
      </c>
      <c r="K15" s="34">
        <f t="shared" si="2"/>
        <v>3934140</v>
      </c>
      <c r="L15" s="34">
        <f t="shared" si="3"/>
        <v>3312960</v>
      </c>
      <c r="M15" s="24">
        <f t="shared" si="4"/>
        <v>8500</v>
      </c>
      <c r="O15" s="33"/>
    </row>
    <row r="16" spans="1:17" ht="15.75" thickBot="1">
      <c r="A16" s="13">
        <v>15</v>
      </c>
      <c r="B16" s="13">
        <v>403</v>
      </c>
      <c r="C16" s="14">
        <v>4</v>
      </c>
      <c r="D16" s="16" t="s">
        <v>15</v>
      </c>
      <c r="E16" s="16">
        <v>584</v>
      </c>
      <c r="F16" s="41">
        <v>66</v>
      </c>
      <c r="G16" s="41">
        <f t="shared" si="5"/>
        <v>650</v>
      </c>
      <c r="H16" s="37">
        <f t="shared" si="0"/>
        <v>715.00000000000011</v>
      </c>
      <c r="I16" s="28">
        <v>5100</v>
      </c>
      <c r="J16" s="34">
        <f t="shared" si="1"/>
        <v>3315000</v>
      </c>
      <c r="K16" s="34">
        <f t="shared" si="2"/>
        <v>3149250</v>
      </c>
      <c r="L16" s="34">
        <f t="shared" si="3"/>
        <v>2652000</v>
      </c>
      <c r="M16" s="24">
        <f t="shared" si="4"/>
        <v>7000</v>
      </c>
      <c r="O16" s="33"/>
    </row>
    <row r="17" spans="1:15" ht="15.75" thickBot="1">
      <c r="A17" s="13">
        <v>16</v>
      </c>
      <c r="B17" s="13">
        <v>404</v>
      </c>
      <c r="C17" s="14">
        <v>4</v>
      </c>
      <c r="D17" s="16" t="s">
        <v>15</v>
      </c>
      <c r="E17" s="16">
        <v>584</v>
      </c>
      <c r="F17" s="41">
        <v>66</v>
      </c>
      <c r="G17" s="41">
        <f>E17+F17</f>
        <v>650</v>
      </c>
      <c r="H17" s="37">
        <f t="shared" si="0"/>
        <v>715.00000000000011</v>
      </c>
      <c r="I17" s="28">
        <v>5100</v>
      </c>
      <c r="J17" s="34">
        <f t="shared" si="1"/>
        <v>3315000</v>
      </c>
      <c r="K17" s="34">
        <f t="shared" si="2"/>
        <v>3149250</v>
      </c>
      <c r="L17" s="34">
        <f t="shared" si="3"/>
        <v>2652000</v>
      </c>
      <c r="M17" s="24">
        <f t="shared" si="4"/>
        <v>7000</v>
      </c>
      <c r="O17" s="33"/>
    </row>
    <row r="18" spans="1:15">
      <c r="A18" s="13">
        <v>17</v>
      </c>
      <c r="B18" s="13">
        <v>501</v>
      </c>
      <c r="C18" s="14">
        <v>5</v>
      </c>
      <c r="D18" s="16" t="s">
        <v>22</v>
      </c>
      <c r="E18" s="16">
        <v>710</v>
      </c>
      <c r="F18" s="41">
        <v>102</v>
      </c>
      <c r="G18" s="41">
        <f t="shared" si="5"/>
        <v>812</v>
      </c>
      <c r="H18" s="37">
        <f t="shared" si="0"/>
        <v>893.2</v>
      </c>
      <c r="I18" s="28">
        <v>5100</v>
      </c>
      <c r="J18" s="34">
        <f t="shared" si="1"/>
        <v>4141200</v>
      </c>
      <c r="K18" s="34">
        <f t="shared" si="2"/>
        <v>3934140</v>
      </c>
      <c r="L18" s="34">
        <f t="shared" si="3"/>
        <v>3312960</v>
      </c>
      <c r="M18" s="24">
        <f t="shared" si="4"/>
        <v>8500</v>
      </c>
    </row>
    <row r="19" spans="1:15">
      <c r="A19" s="13">
        <v>18</v>
      </c>
      <c r="B19" s="13">
        <v>502</v>
      </c>
      <c r="C19" s="14">
        <v>5</v>
      </c>
      <c r="D19" s="16" t="s">
        <v>22</v>
      </c>
      <c r="E19" s="16">
        <v>710</v>
      </c>
      <c r="F19" s="41">
        <v>102</v>
      </c>
      <c r="G19" s="41">
        <f t="shared" si="5"/>
        <v>812</v>
      </c>
      <c r="H19" s="37">
        <f t="shared" si="0"/>
        <v>893.2</v>
      </c>
      <c r="I19" s="28">
        <v>5100</v>
      </c>
      <c r="J19" s="34">
        <f t="shared" si="1"/>
        <v>4141200</v>
      </c>
      <c r="K19" s="34">
        <f t="shared" si="2"/>
        <v>3934140</v>
      </c>
      <c r="L19" s="34">
        <f t="shared" si="3"/>
        <v>3312960</v>
      </c>
      <c r="M19" s="24">
        <f t="shared" si="4"/>
        <v>8500</v>
      </c>
    </row>
    <row r="20" spans="1:15">
      <c r="A20" s="13">
        <v>19</v>
      </c>
      <c r="B20" s="13">
        <v>503</v>
      </c>
      <c r="C20" s="14">
        <v>5</v>
      </c>
      <c r="D20" s="16" t="s">
        <v>15</v>
      </c>
      <c r="E20" s="16">
        <v>584</v>
      </c>
      <c r="F20" s="41">
        <v>66</v>
      </c>
      <c r="G20" s="41">
        <f t="shared" si="5"/>
        <v>650</v>
      </c>
      <c r="H20" s="37">
        <f t="shared" si="0"/>
        <v>715.00000000000011</v>
      </c>
      <c r="I20" s="28">
        <v>5100</v>
      </c>
      <c r="J20" s="34">
        <f t="shared" si="1"/>
        <v>3315000</v>
      </c>
      <c r="K20" s="34">
        <f t="shared" si="2"/>
        <v>3149250</v>
      </c>
      <c r="L20" s="34">
        <f t="shared" si="3"/>
        <v>2652000</v>
      </c>
      <c r="M20" s="24">
        <f t="shared" si="4"/>
        <v>7000</v>
      </c>
    </row>
    <row r="21" spans="1:15">
      <c r="A21" s="13">
        <v>20</v>
      </c>
      <c r="B21" s="13">
        <v>504</v>
      </c>
      <c r="C21" s="14">
        <v>5</v>
      </c>
      <c r="D21" s="16" t="s">
        <v>15</v>
      </c>
      <c r="E21" s="16">
        <v>584</v>
      </c>
      <c r="F21" s="41">
        <v>66</v>
      </c>
      <c r="G21" s="41">
        <f t="shared" si="5"/>
        <v>650</v>
      </c>
      <c r="H21" s="37">
        <f t="shared" si="0"/>
        <v>715.00000000000011</v>
      </c>
      <c r="I21" s="28">
        <v>5100</v>
      </c>
      <c r="J21" s="34">
        <f t="shared" si="1"/>
        <v>3315000</v>
      </c>
      <c r="K21" s="34">
        <f t="shared" si="2"/>
        <v>3149250</v>
      </c>
      <c r="L21" s="34">
        <f t="shared" si="3"/>
        <v>2652000</v>
      </c>
      <c r="M21" s="24">
        <f t="shared" si="4"/>
        <v>7000</v>
      </c>
    </row>
    <row r="22" spans="1:15">
      <c r="A22" s="13">
        <v>21</v>
      </c>
      <c r="B22" s="13">
        <v>601</v>
      </c>
      <c r="C22" s="14">
        <v>6</v>
      </c>
      <c r="D22" s="16" t="s">
        <v>22</v>
      </c>
      <c r="E22" s="16">
        <v>710</v>
      </c>
      <c r="F22" s="41">
        <v>102</v>
      </c>
      <c r="G22" s="41">
        <f t="shared" si="5"/>
        <v>812</v>
      </c>
      <c r="H22" s="37">
        <f t="shared" si="0"/>
        <v>893.2</v>
      </c>
      <c r="I22" s="28">
        <v>5100</v>
      </c>
      <c r="J22" s="34">
        <f t="shared" si="1"/>
        <v>4141200</v>
      </c>
      <c r="K22" s="34">
        <f t="shared" si="2"/>
        <v>3934140</v>
      </c>
      <c r="L22" s="34">
        <f t="shared" si="3"/>
        <v>3312960</v>
      </c>
      <c r="M22" s="24">
        <f t="shared" si="4"/>
        <v>8500</v>
      </c>
    </row>
    <row r="23" spans="1:15">
      <c r="A23" s="13">
        <v>22</v>
      </c>
      <c r="B23" s="13">
        <v>602</v>
      </c>
      <c r="C23" s="14">
        <v>6</v>
      </c>
      <c r="D23" s="16" t="s">
        <v>22</v>
      </c>
      <c r="E23" s="16">
        <v>710</v>
      </c>
      <c r="F23" s="41">
        <v>102</v>
      </c>
      <c r="G23" s="41">
        <f t="shared" si="5"/>
        <v>812</v>
      </c>
      <c r="H23" s="37">
        <f t="shared" si="0"/>
        <v>893.2</v>
      </c>
      <c r="I23" s="28">
        <v>5100</v>
      </c>
      <c r="J23" s="34">
        <f t="shared" si="1"/>
        <v>4141200</v>
      </c>
      <c r="K23" s="34">
        <f t="shared" si="2"/>
        <v>3934140</v>
      </c>
      <c r="L23" s="34">
        <f t="shared" si="3"/>
        <v>3312960</v>
      </c>
      <c r="M23" s="24">
        <f t="shared" si="4"/>
        <v>8500</v>
      </c>
    </row>
    <row r="24" spans="1:15">
      <c r="A24" s="13">
        <v>23</v>
      </c>
      <c r="B24" s="13">
        <v>603</v>
      </c>
      <c r="C24" s="14">
        <v>6</v>
      </c>
      <c r="D24" s="16" t="s">
        <v>15</v>
      </c>
      <c r="E24" s="16">
        <v>584</v>
      </c>
      <c r="F24" s="41">
        <v>66</v>
      </c>
      <c r="G24" s="41">
        <f t="shared" si="5"/>
        <v>650</v>
      </c>
      <c r="H24" s="37">
        <f t="shared" si="0"/>
        <v>715.00000000000011</v>
      </c>
      <c r="I24" s="28">
        <v>5100</v>
      </c>
      <c r="J24" s="34">
        <f t="shared" si="1"/>
        <v>3315000</v>
      </c>
      <c r="K24" s="34">
        <f t="shared" si="2"/>
        <v>3149250</v>
      </c>
      <c r="L24" s="34">
        <f t="shared" si="3"/>
        <v>2652000</v>
      </c>
      <c r="M24" s="24">
        <f t="shared" si="4"/>
        <v>7000</v>
      </c>
    </row>
    <row r="25" spans="1:15">
      <c r="A25" s="13">
        <v>24</v>
      </c>
      <c r="B25" s="13">
        <v>604</v>
      </c>
      <c r="C25" s="14">
        <v>6</v>
      </c>
      <c r="D25" s="16" t="s">
        <v>15</v>
      </c>
      <c r="E25" s="16">
        <v>584</v>
      </c>
      <c r="F25" s="41">
        <v>66</v>
      </c>
      <c r="G25" s="41">
        <f t="shared" si="5"/>
        <v>650</v>
      </c>
      <c r="H25" s="37">
        <f t="shared" si="0"/>
        <v>715.00000000000011</v>
      </c>
      <c r="I25" s="28">
        <v>5100</v>
      </c>
      <c r="J25" s="34">
        <f t="shared" si="1"/>
        <v>3315000</v>
      </c>
      <c r="K25" s="34">
        <f t="shared" si="2"/>
        <v>3149250</v>
      </c>
      <c r="L25" s="34">
        <f t="shared" si="3"/>
        <v>2652000</v>
      </c>
      <c r="M25" s="24">
        <f t="shared" si="4"/>
        <v>7000</v>
      </c>
    </row>
    <row r="26" spans="1:15">
      <c r="A26" s="13">
        <v>25</v>
      </c>
      <c r="B26" s="13">
        <v>701</v>
      </c>
      <c r="C26" s="14">
        <v>7</v>
      </c>
      <c r="D26" s="16" t="s">
        <v>22</v>
      </c>
      <c r="E26" s="16">
        <v>710</v>
      </c>
      <c r="F26" s="41">
        <v>102</v>
      </c>
      <c r="G26" s="41">
        <f t="shared" si="5"/>
        <v>812</v>
      </c>
      <c r="H26" s="37">
        <f t="shared" si="0"/>
        <v>893.2</v>
      </c>
      <c r="I26" s="28">
        <v>5100</v>
      </c>
      <c r="J26" s="34">
        <f t="shared" si="1"/>
        <v>4141200</v>
      </c>
      <c r="K26" s="34">
        <f t="shared" si="2"/>
        <v>3934140</v>
      </c>
      <c r="L26" s="34">
        <f t="shared" si="3"/>
        <v>3312960</v>
      </c>
      <c r="M26" s="24">
        <f t="shared" si="4"/>
        <v>8500</v>
      </c>
    </row>
    <row r="27" spans="1:15">
      <c r="A27" s="13">
        <v>26</v>
      </c>
      <c r="B27" s="13">
        <v>702</v>
      </c>
      <c r="C27" s="14">
        <v>7</v>
      </c>
      <c r="D27" s="16" t="s">
        <v>22</v>
      </c>
      <c r="E27" s="16">
        <v>710</v>
      </c>
      <c r="F27" s="41">
        <v>102</v>
      </c>
      <c r="G27" s="41">
        <f t="shared" si="5"/>
        <v>812</v>
      </c>
      <c r="H27" s="37">
        <f t="shared" si="0"/>
        <v>893.2</v>
      </c>
      <c r="I27" s="28">
        <v>5100</v>
      </c>
      <c r="J27" s="34">
        <f t="shared" si="1"/>
        <v>4141200</v>
      </c>
      <c r="K27" s="34">
        <f t="shared" si="2"/>
        <v>3934140</v>
      </c>
      <c r="L27" s="34">
        <f t="shared" si="3"/>
        <v>3312960</v>
      </c>
      <c r="M27" s="24">
        <f t="shared" si="4"/>
        <v>8500</v>
      </c>
    </row>
    <row r="28" spans="1:15">
      <c r="A28" s="13">
        <v>27</v>
      </c>
      <c r="B28" s="13">
        <v>703</v>
      </c>
      <c r="C28" s="14">
        <v>7</v>
      </c>
      <c r="D28" s="16" t="s">
        <v>15</v>
      </c>
      <c r="E28" s="16">
        <v>584</v>
      </c>
      <c r="F28" s="41">
        <v>66</v>
      </c>
      <c r="G28" s="41">
        <f t="shared" si="5"/>
        <v>650</v>
      </c>
      <c r="H28" s="37">
        <f t="shared" si="0"/>
        <v>715.00000000000011</v>
      </c>
      <c r="I28" s="28">
        <v>5100</v>
      </c>
      <c r="J28" s="34">
        <f t="shared" si="1"/>
        <v>3315000</v>
      </c>
      <c r="K28" s="34">
        <f t="shared" si="2"/>
        <v>3149250</v>
      </c>
      <c r="L28" s="34">
        <f t="shared" si="3"/>
        <v>2652000</v>
      </c>
      <c r="M28" s="24">
        <f t="shared" si="4"/>
        <v>7000</v>
      </c>
    </row>
    <row r="29" spans="1:15">
      <c r="A29" s="13">
        <v>28</v>
      </c>
      <c r="B29" s="13">
        <v>704</v>
      </c>
      <c r="C29" s="14">
        <v>7</v>
      </c>
      <c r="D29" s="16" t="s">
        <v>15</v>
      </c>
      <c r="E29" s="16">
        <v>584</v>
      </c>
      <c r="F29" s="41">
        <v>66</v>
      </c>
      <c r="G29" s="41">
        <f t="shared" si="5"/>
        <v>650</v>
      </c>
      <c r="H29" s="37">
        <f t="shared" si="0"/>
        <v>715.00000000000011</v>
      </c>
      <c r="I29" s="28">
        <v>5100</v>
      </c>
      <c r="J29" s="34">
        <f t="shared" si="1"/>
        <v>3315000</v>
      </c>
      <c r="K29" s="34">
        <f t="shared" si="2"/>
        <v>3149250</v>
      </c>
      <c r="L29" s="34">
        <f t="shared" si="3"/>
        <v>2652000</v>
      </c>
      <c r="M29" s="24">
        <f t="shared" si="4"/>
        <v>7000</v>
      </c>
    </row>
    <row r="30" spans="1:15" ht="16.5">
      <c r="A30" s="45" t="s">
        <v>2</v>
      </c>
      <c r="B30" s="46"/>
      <c r="C30" s="46"/>
      <c r="D30" s="47"/>
      <c r="E30" s="20">
        <f>SUM(E2:E29)</f>
        <v>18116</v>
      </c>
      <c r="F30" s="20">
        <f>SUM(F2:F29)</f>
        <v>2352</v>
      </c>
      <c r="G30" s="42">
        <f>SUM(G2:G29)</f>
        <v>20468</v>
      </c>
      <c r="H30" s="20">
        <f>SUM(H2:H29)</f>
        <v>22514.800000000007</v>
      </c>
      <c r="I30" s="21"/>
      <c r="J30" s="35">
        <f>SUM(J2:J29)</f>
        <v>104386800</v>
      </c>
      <c r="K30" s="35">
        <f>SUM(K2:K29)</f>
        <v>99167460</v>
      </c>
      <c r="L30" s="35">
        <f>SUM(L2:L29)</f>
        <v>83509440</v>
      </c>
      <c r="M30" s="15"/>
      <c r="O30" s="8"/>
    </row>
    <row r="31" spans="1:15">
      <c r="H31" s="38"/>
      <c r="J31" s="23"/>
      <c r="O31" s="2"/>
    </row>
    <row r="32" spans="1:15">
      <c r="H32" s="39"/>
      <c r="J32" s="25"/>
    </row>
    <row r="33" spans="3:12">
      <c r="D33" t="s">
        <v>16</v>
      </c>
    </row>
    <row r="34" spans="3:12">
      <c r="E34" s="27" t="s">
        <v>9</v>
      </c>
      <c r="F34" s="27"/>
      <c r="H34" s="27" t="s">
        <v>17</v>
      </c>
      <c r="I34" s="27"/>
      <c r="J34" s="27"/>
      <c r="K34" s="27"/>
      <c r="L34" s="27" t="s">
        <v>2</v>
      </c>
    </row>
    <row r="35" spans="3:12">
      <c r="E35" s="27">
        <v>65.95</v>
      </c>
      <c r="F35" s="27"/>
      <c r="G35" s="39">
        <f>E35*10.764</f>
        <v>709.88580000000002</v>
      </c>
      <c r="H35" s="27">
        <v>9.4600000000000009</v>
      </c>
      <c r="I35" s="39">
        <f t="shared" ref="I35:I36" si="6">H35*10.764</f>
        <v>101.82744000000001</v>
      </c>
      <c r="J35" s="27"/>
      <c r="K35" s="39"/>
      <c r="L35" s="40">
        <f>G35+I35+K35</f>
        <v>811.71324000000004</v>
      </c>
    </row>
    <row r="36" spans="3:12">
      <c r="E36" s="27">
        <v>54.21</v>
      </c>
      <c r="F36" s="27"/>
      <c r="G36" s="39">
        <f>E36*10.764</f>
        <v>583.51643999999999</v>
      </c>
      <c r="H36" s="27">
        <v>6.16</v>
      </c>
      <c r="I36" s="39">
        <f t="shared" si="6"/>
        <v>66.306240000000003</v>
      </c>
      <c r="J36" s="27"/>
      <c r="K36" s="39"/>
      <c r="L36" s="40">
        <f>G36+I36+K36</f>
        <v>649.82267999999999</v>
      </c>
    </row>
    <row r="37" spans="3:12">
      <c r="E37" s="27"/>
      <c r="F37" s="27"/>
      <c r="G37" s="39"/>
      <c r="H37" s="39"/>
      <c r="I37" s="39"/>
      <c r="J37" s="27"/>
      <c r="K37" s="39"/>
      <c r="L37" s="40"/>
    </row>
    <row r="38" spans="3:12">
      <c r="E38" s="27"/>
      <c r="F38" s="27"/>
      <c r="G38" s="39"/>
      <c r="H38" s="39"/>
      <c r="I38" s="27"/>
      <c r="J38" s="27"/>
      <c r="K38" s="27"/>
      <c r="L38" s="27"/>
    </row>
    <row r="39" spans="3:12">
      <c r="E39" s="27"/>
      <c r="F39" s="27"/>
      <c r="G39" s="39"/>
      <c r="H39" s="27"/>
      <c r="I39" s="39"/>
      <c r="J39" s="27"/>
      <c r="K39" s="39"/>
      <c r="L39" s="40"/>
    </row>
    <row r="40" spans="3:12">
      <c r="E40" s="27"/>
      <c r="F40" s="27"/>
      <c r="G40" s="39"/>
      <c r="H40" s="39"/>
      <c r="I40" s="39"/>
      <c r="J40" s="27"/>
      <c r="K40" s="39"/>
      <c r="L40" s="40"/>
    </row>
    <row r="41" spans="3:12">
      <c r="E41" s="27"/>
      <c r="G41" s="39"/>
      <c r="H41" s="27"/>
      <c r="I41" s="39"/>
      <c r="J41" s="27"/>
      <c r="K41" s="39"/>
      <c r="L41" s="40"/>
    </row>
    <row r="42" spans="3:12">
      <c r="G42" s="1"/>
      <c r="I42" s="1"/>
      <c r="L42" s="1"/>
    </row>
    <row r="43" spans="3:12">
      <c r="G43" s="1"/>
      <c r="I43" s="1"/>
      <c r="L43" s="1"/>
    </row>
    <row r="44" spans="3:12">
      <c r="G44" s="1"/>
      <c r="I44" s="1"/>
      <c r="J44" s="1"/>
      <c r="L44" s="1"/>
    </row>
    <row r="45" spans="3:12">
      <c r="H45" s="1"/>
      <c r="J45" s="1"/>
    </row>
    <row r="46" spans="3:12">
      <c r="C46" s="31"/>
      <c r="E46" s="30"/>
      <c r="F46" s="30"/>
      <c r="G46" s="1"/>
      <c r="I46" s="1"/>
      <c r="J46" s="1"/>
      <c r="L46" s="1"/>
    </row>
    <row r="47" spans="3:12">
      <c r="G47" s="1"/>
      <c r="I47" s="1"/>
      <c r="L47" s="1"/>
    </row>
    <row r="48" spans="3:12">
      <c r="G48" s="1"/>
      <c r="I48" s="1"/>
      <c r="L48" s="1"/>
    </row>
    <row r="49" spans="7:12">
      <c r="G49" s="1"/>
      <c r="I49" s="1"/>
      <c r="L49" s="1"/>
    </row>
    <row r="50" spans="7:12">
      <c r="G50" s="1"/>
      <c r="I50" s="1"/>
      <c r="L50" s="1"/>
    </row>
    <row r="51" spans="7:12">
      <c r="G51" s="1"/>
      <c r="I51" s="1"/>
      <c r="L51" s="1"/>
    </row>
  </sheetData>
  <mergeCells count="1">
    <mergeCell ref="A30:D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H84"/>
  <sheetViews>
    <sheetView zoomScale="40" zoomScaleNormal="40" workbookViewId="0">
      <selection activeCell="W40" sqref="W40"/>
    </sheetView>
  </sheetViews>
  <sheetFormatPr defaultRowHeight="15"/>
  <cols>
    <col min="32" max="32" width="12.140625" bestFit="1" customWidth="1"/>
  </cols>
  <sheetData>
    <row r="1" spans="21:34" ht="19.5" customHeight="1"/>
    <row r="2" spans="21:34" ht="17.25" customHeight="1"/>
    <row r="6" spans="21:34" ht="15.75" thickBot="1"/>
    <row r="7" spans="21:34" ht="15.75" thickBot="1">
      <c r="AC7" s="7"/>
      <c r="AD7" s="7"/>
      <c r="AE7" s="7"/>
      <c r="AF7" s="29"/>
      <c r="AG7" s="7"/>
      <c r="AH7" s="7"/>
    </row>
    <row r="8" spans="21:34" ht="15.75" thickBot="1">
      <c r="AC8" s="9"/>
      <c r="AD8" s="9"/>
      <c r="AE8" s="9"/>
      <c r="AF8" s="29"/>
      <c r="AG8" s="9"/>
      <c r="AH8" s="9"/>
    </row>
    <row r="9" spans="21:34" ht="15.75" thickBot="1">
      <c r="AC9" s="7"/>
      <c r="AD9" s="7"/>
      <c r="AE9" s="7"/>
      <c r="AF9" s="29"/>
      <c r="AG9" s="7"/>
      <c r="AH9" s="7"/>
    </row>
    <row r="10" spans="21:34" ht="15.75" thickBot="1">
      <c r="AC10" s="9"/>
      <c r="AD10" s="9"/>
      <c r="AE10" s="9"/>
      <c r="AF10" s="29"/>
      <c r="AG10" s="9"/>
      <c r="AH10" s="9"/>
    </row>
    <row r="11" spans="21:34" ht="15.75" thickBot="1">
      <c r="AC11" s="7"/>
      <c r="AD11" s="7"/>
      <c r="AE11" s="7"/>
      <c r="AF11" s="29"/>
      <c r="AG11" s="7"/>
      <c r="AH11" s="7"/>
    </row>
    <row r="12" spans="21:34" ht="15.75" thickBot="1">
      <c r="AC12" s="9"/>
      <c r="AD12" s="9"/>
      <c r="AE12" s="9"/>
      <c r="AF12" s="29"/>
      <c r="AG12" s="9"/>
      <c r="AH12" s="9"/>
    </row>
    <row r="13" spans="21:34" ht="15.75" thickBot="1">
      <c r="AC13" s="7"/>
      <c r="AD13" s="7"/>
      <c r="AE13" s="7"/>
      <c r="AF13" s="29"/>
      <c r="AG13" s="7"/>
      <c r="AH13" s="7"/>
    </row>
    <row r="14" spans="21:34" ht="13.5" customHeight="1" thickBot="1">
      <c r="AC14" s="9"/>
      <c r="AD14" s="9"/>
      <c r="AE14" s="9"/>
      <c r="AF14" s="29"/>
      <c r="AG14" s="9"/>
      <c r="AH14" s="9"/>
    </row>
    <row r="15" spans="21:34" ht="15.75" thickBot="1">
      <c r="U15" s="7"/>
      <c r="V15" s="7"/>
      <c r="W15" s="7"/>
      <c r="X15" s="1"/>
      <c r="Y15" s="7"/>
      <c r="Z15" s="22"/>
      <c r="AA15" s="1"/>
      <c r="AC15" s="7"/>
      <c r="AD15" s="7"/>
      <c r="AE15" s="7"/>
      <c r="AF15" s="29"/>
      <c r="AG15" s="7"/>
      <c r="AH15" s="7"/>
    </row>
    <row r="16" spans="21:34" ht="15.75" thickBot="1">
      <c r="U16" s="9"/>
      <c r="V16" s="9"/>
      <c r="W16" s="9"/>
      <c r="X16" s="1"/>
      <c r="Y16" s="9"/>
      <c r="Z16" s="22"/>
      <c r="AA16" s="1"/>
      <c r="AC16" s="9"/>
      <c r="AD16" s="9"/>
      <c r="AE16" s="9"/>
      <c r="AF16" s="29"/>
      <c r="AG16" s="9"/>
      <c r="AH16" s="9"/>
    </row>
    <row r="17" spans="16:34" ht="15.75" thickBot="1">
      <c r="AC17" s="7"/>
      <c r="AD17" s="7"/>
      <c r="AE17" s="7"/>
      <c r="AF17" s="29"/>
      <c r="AG17" s="7"/>
      <c r="AH17" s="7"/>
    </row>
    <row r="18" spans="16:34" ht="15.75" thickBot="1">
      <c r="AC18" s="9"/>
      <c r="AD18" s="9"/>
      <c r="AE18" s="9"/>
      <c r="AF18" s="29"/>
      <c r="AG18" s="9"/>
      <c r="AH18" s="9"/>
    </row>
    <row r="19" spans="16:34" ht="15.75" thickBot="1">
      <c r="AC19" s="7"/>
      <c r="AD19" s="7"/>
      <c r="AE19" s="7"/>
      <c r="AF19" s="29"/>
      <c r="AG19" s="7"/>
      <c r="AH19" s="7"/>
    </row>
    <row r="20" spans="16:34">
      <c r="AG20">
        <f>SUM(AG7:AG19)</f>
        <v>0</v>
      </c>
    </row>
    <row r="21" spans="16:34" ht="15.75" thickBot="1"/>
    <row r="22" spans="16:34">
      <c r="P22" s="5"/>
      <c r="Q22" s="5"/>
      <c r="R22" s="5"/>
      <c r="S22" s="6"/>
    </row>
    <row r="23" spans="16:34" ht="15.75" thickBot="1">
      <c r="P23" s="3"/>
      <c r="Q23" s="3"/>
      <c r="R23" s="3"/>
      <c r="S23" s="4"/>
    </row>
    <row r="24" spans="16:34" ht="15.75" thickBot="1">
      <c r="P24" s="3"/>
      <c r="Q24" s="3"/>
      <c r="R24" s="3"/>
      <c r="S24" s="4"/>
    </row>
    <row r="84" ht="21.75" customHeight="1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2"/>
  <sheetViews>
    <sheetView workbookViewId="0">
      <selection activeCell="G15" sqref="G15"/>
    </sheetView>
  </sheetViews>
  <sheetFormatPr defaultRowHeight="15"/>
  <cols>
    <col min="4" max="4" width="12" customWidth="1"/>
    <col min="6" max="6" width="12.7109375" customWidth="1"/>
    <col min="7" max="7" width="17.28515625" customWidth="1"/>
    <col min="8" max="8" width="11.140625" customWidth="1"/>
  </cols>
  <sheetData>
    <row r="6" spans="3:8">
      <c r="C6" s="27" t="s">
        <v>9</v>
      </c>
      <c r="D6" s="27" t="s">
        <v>18</v>
      </c>
      <c r="E6" s="27"/>
      <c r="F6" s="27" t="s">
        <v>19</v>
      </c>
      <c r="G6" s="27" t="s">
        <v>20</v>
      </c>
      <c r="H6" s="27" t="s">
        <v>21</v>
      </c>
    </row>
    <row r="7" spans="3:8">
      <c r="C7" s="27">
        <v>20216</v>
      </c>
      <c r="D7" s="27">
        <v>22238</v>
      </c>
      <c r="E7" s="27"/>
      <c r="F7" s="27">
        <v>103101600</v>
      </c>
      <c r="G7" s="27">
        <v>97946520</v>
      </c>
      <c r="H7" s="27">
        <v>82481280</v>
      </c>
    </row>
    <row r="8" spans="3:8">
      <c r="C8" s="27">
        <v>20468</v>
      </c>
      <c r="D8" s="27">
        <v>22515</v>
      </c>
      <c r="E8" s="27"/>
      <c r="F8" s="27">
        <v>104386800</v>
      </c>
      <c r="G8" s="27">
        <v>99167460</v>
      </c>
      <c r="H8" s="27">
        <v>83509440</v>
      </c>
    </row>
    <row r="9" spans="3:8">
      <c r="C9" s="43">
        <f>SUM(C7:C8)</f>
        <v>40684</v>
      </c>
      <c r="D9" s="43">
        <f>SUM(D7:D8)</f>
        <v>44753</v>
      </c>
      <c r="E9" s="27"/>
      <c r="F9" s="43">
        <f>SUM(F7:F8)</f>
        <v>207488400</v>
      </c>
      <c r="G9" s="43">
        <f>SUM(G7:G8)</f>
        <v>197113980</v>
      </c>
      <c r="H9" s="43">
        <f>SUM(H7:H8)</f>
        <v>165990720</v>
      </c>
    </row>
    <row r="11" spans="3:8">
      <c r="D11" s="44">
        <f>D9*2300</f>
        <v>102931900</v>
      </c>
    </row>
    <row r="12" spans="3:8">
      <c r="D12">
        <f>D11*0.2</f>
        <v>20586380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P24"/>
  <sheetViews>
    <sheetView topLeftCell="A7" zoomScaleNormal="100" workbookViewId="0">
      <selection activeCell="J28" sqref="J28"/>
    </sheetView>
  </sheetViews>
  <sheetFormatPr defaultRowHeight="15"/>
  <cols>
    <col min="6" max="6" width="18.140625" customWidth="1"/>
    <col min="10" max="10" width="14.28515625" bestFit="1" customWidth="1"/>
    <col min="14" max="15" width="14.28515625" bestFit="1" customWidth="1"/>
  </cols>
  <sheetData>
    <row r="4" spans="4:16">
      <c r="J4" s="8"/>
      <c r="K4" s="2"/>
      <c r="M4" s="18"/>
      <c r="N4" s="19"/>
      <c r="O4" s="19">
        <f>M4+N4+J4</f>
        <v>0</v>
      </c>
      <c r="P4" s="2" t="e">
        <f>O4/G4</f>
        <v>#DIV/0!</v>
      </c>
    </row>
    <row r="5" spans="4:16">
      <c r="J5" s="8"/>
      <c r="K5" s="2"/>
      <c r="M5" s="18"/>
      <c r="N5" s="19"/>
      <c r="O5" s="18"/>
    </row>
    <row r="6" spans="4:16">
      <c r="J6" s="8"/>
      <c r="K6" s="2"/>
      <c r="L6" s="2"/>
      <c r="M6" s="18"/>
      <c r="N6" s="18"/>
      <c r="O6" s="18"/>
    </row>
    <row r="7" spans="4:16">
      <c r="J7" s="8"/>
      <c r="K7" s="2"/>
    </row>
    <row r="8" spans="4:16">
      <c r="J8" s="8"/>
      <c r="K8" s="2"/>
    </row>
    <row r="9" spans="4:16">
      <c r="J9" s="8"/>
      <c r="K9" s="2"/>
      <c r="L9" s="2"/>
    </row>
    <row r="10" spans="4:16">
      <c r="D10" s="18"/>
      <c r="E10" s="18"/>
      <c r="F10" s="18"/>
      <c r="G10" s="18"/>
      <c r="H10" s="18"/>
      <c r="J10" s="8"/>
      <c r="K10" s="19"/>
      <c r="L10" s="2"/>
    </row>
    <row r="11" spans="4:16">
      <c r="D11" s="18"/>
      <c r="E11" s="18"/>
      <c r="F11" s="18"/>
      <c r="G11" s="18"/>
      <c r="H11" s="18"/>
      <c r="J11" s="8"/>
      <c r="K11" s="19"/>
      <c r="L11" s="2"/>
    </row>
    <row r="12" spans="4:16">
      <c r="D12" s="18"/>
      <c r="E12" s="18"/>
      <c r="F12" s="18"/>
      <c r="G12" s="18"/>
      <c r="J12" s="8"/>
      <c r="K12" s="19"/>
      <c r="L12" s="2"/>
    </row>
    <row r="13" spans="4:16">
      <c r="D13" s="18"/>
      <c r="E13" s="18"/>
      <c r="F13" s="18"/>
      <c r="G13" s="18"/>
      <c r="H13" s="18"/>
      <c r="J13" s="8"/>
      <c r="K13" s="19"/>
      <c r="L13" s="2"/>
    </row>
    <row r="14" spans="4:16">
      <c r="D14" s="18"/>
      <c r="E14" s="18"/>
      <c r="F14" s="18"/>
      <c r="G14" s="18"/>
      <c r="H14" s="18"/>
      <c r="J14" s="25"/>
      <c r="K14" s="19"/>
      <c r="L14" s="2"/>
    </row>
    <row r="15" spans="4:16">
      <c r="D15" s="18"/>
      <c r="E15" s="18"/>
      <c r="F15" s="18"/>
      <c r="G15" s="18"/>
      <c r="H15" s="18"/>
      <c r="K15" s="19"/>
      <c r="L15" s="2"/>
    </row>
    <row r="16" spans="4:16">
      <c r="D16" s="18"/>
      <c r="E16" s="18"/>
      <c r="F16" s="18"/>
      <c r="G16" s="18"/>
      <c r="H16" s="18"/>
      <c r="K16" s="19"/>
      <c r="L16" s="2"/>
    </row>
    <row r="17" spans="4:12">
      <c r="D17" s="18"/>
      <c r="E17" s="18"/>
      <c r="F17" s="18"/>
      <c r="G17" s="18"/>
      <c r="H17" s="18"/>
      <c r="K17" s="19"/>
      <c r="L17" s="2"/>
    </row>
    <row r="18" spans="4:12">
      <c r="D18" s="18"/>
      <c r="E18" s="18"/>
      <c r="F18" s="18"/>
      <c r="G18" s="18"/>
      <c r="H18" s="18"/>
      <c r="K18" s="19"/>
      <c r="L18" s="2"/>
    </row>
    <row r="19" spans="4:12">
      <c r="D19" s="1"/>
      <c r="L19" s="2"/>
    </row>
    <row r="24" spans="4:12">
      <c r="D24">
        <v>2717.4</v>
      </c>
      <c r="E24">
        <v>3450</v>
      </c>
      <c r="F24" s="1">
        <f>E24*D24</f>
        <v>9375030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7" sqref="L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6" sqref="L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2" sqref="L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Wing_C</vt:lpstr>
      <vt:lpstr>Wing_D</vt:lpstr>
      <vt:lpstr>RERA</vt:lpstr>
      <vt:lpstr>Calcu</vt:lpstr>
      <vt:lpstr>IGR</vt:lpstr>
      <vt:lpstr>Listing1</vt:lpstr>
      <vt:lpstr>Sheet2</vt:lpstr>
      <vt:lpstr>Sheet6</vt:lpstr>
      <vt:lpstr>Sheet4</vt:lpstr>
      <vt:lpstr>Listing2</vt:lpstr>
      <vt:lpstr>Sheet5</vt:lpstr>
      <vt:lpstr>Listing3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2024-03-16T11:08:59Z</dcterms:modified>
</cp:coreProperties>
</file>