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Samruddhi Elite\"/>
    </mc:Choice>
  </mc:AlternateContent>
  <bookViews>
    <workbookView xWindow="0" yWindow="0" windowWidth="15360" windowHeight="7755" tabRatio="451"/>
  </bookViews>
  <sheets>
    <sheet name="Samruddhi Elite" sheetId="110" r:id="rId1"/>
    <sheet name="RERA" sheetId="73" r:id="rId2"/>
    <sheet name="IGR" sheetId="115" r:id="rId3"/>
    <sheet name="Listing1" sheetId="118" r:id="rId4"/>
    <sheet name="Sheet2" sheetId="122" r:id="rId5"/>
    <sheet name="Listing2" sheetId="117" r:id="rId6"/>
    <sheet name="Listing3" sheetId="119" r:id="rId7"/>
  </sheets>
  <definedNames>
    <definedName name="_xlnm._FilterDatabase" localSheetId="1" hidden="1">RERA!#REF!</definedName>
    <definedName name="_xlnm._FilterDatabase" localSheetId="0" hidden="1">'Samruddhi Elite'!#REF!</definedName>
  </definedNames>
  <calcPr calcId="152511"/>
</workbook>
</file>

<file path=xl/calcChain.xml><?xml version="1.0" encoding="utf-8"?>
<calcChain xmlns="http://schemas.openxmlformats.org/spreadsheetml/2006/main">
  <c r="K42" i="110" l="1"/>
  <c r="I42" i="110"/>
  <c r="M35" i="110" l="1"/>
  <c r="M36" i="110"/>
  <c r="M37" i="110"/>
  <c r="M38" i="110"/>
  <c r="M39" i="110"/>
  <c r="M40" i="110"/>
  <c r="M17" i="110"/>
  <c r="M18" i="110"/>
  <c r="M19" i="110"/>
  <c r="M20" i="110"/>
  <c r="M21" i="110"/>
  <c r="M22" i="110"/>
  <c r="M23" i="110"/>
  <c r="M24" i="110"/>
  <c r="M25" i="110"/>
  <c r="M26" i="110"/>
  <c r="M27" i="110"/>
  <c r="M28" i="110"/>
  <c r="M29" i="110"/>
  <c r="M30" i="110"/>
  <c r="M31" i="110"/>
  <c r="M32" i="110"/>
  <c r="M33" i="110"/>
  <c r="M34" i="110"/>
  <c r="M3" i="110"/>
  <c r="M4" i="110"/>
  <c r="M5" i="110"/>
  <c r="M6" i="110"/>
  <c r="M7" i="110"/>
  <c r="M8" i="110"/>
  <c r="M9" i="110"/>
  <c r="M10" i="110"/>
  <c r="M11" i="110"/>
  <c r="M12" i="110"/>
  <c r="M13" i="110"/>
  <c r="M14" i="110"/>
  <c r="M15" i="110"/>
  <c r="M16" i="110"/>
  <c r="L38" i="110"/>
  <c r="L39" i="110"/>
  <c r="L40" i="110"/>
  <c r="L29" i="110"/>
  <c r="L30" i="110"/>
  <c r="L31" i="110"/>
  <c r="L32" i="110"/>
  <c r="L33" i="110"/>
  <c r="L34" i="110"/>
  <c r="L35" i="110"/>
  <c r="L36" i="110"/>
  <c r="L37" i="110"/>
  <c r="L16" i="110"/>
  <c r="L17" i="110"/>
  <c r="L18" i="110"/>
  <c r="L19" i="110"/>
  <c r="L20" i="110"/>
  <c r="L21" i="110"/>
  <c r="L22" i="110"/>
  <c r="L23" i="110"/>
  <c r="L24" i="110"/>
  <c r="L25" i="110"/>
  <c r="L26" i="110"/>
  <c r="L27" i="110"/>
  <c r="L28" i="110"/>
  <c r="L3" i="110"/>
  <c r="L4" i="110"/>
  <c r="L5" i="110"/>
  <c r="L6" i="110"/>
  <c r="L7" i="110"/>
  <c r="L8" i="110"/>
  <c r="L9" i="110"/>
  <c r="L10" i="110"/>
  <c r="L11" i="110"/>
  <c r="L12" i="110"/>
  <c r="L13" i="110"/>
  <c r="L14" i="110"/>
  <c r="L15" i="110"/>
  <c r="K30" i="110"/>
  <c r="K31" i="110"/>
  <c r="K32" i="110"/>
  <c r="K33" i="110"/>
  <c r="K34" i="110"/>
  <c r="K35" i="110"/>
  <c r="K36" i="110"/>
  <c r="K37" i="110"/>
  <c r="K38" i="110"/>
  <c r="K39" i="110"/>
  <c r="K40" i="110"/>
  <c r="K15" i="110"/>
  <c r="K16" i="110"/>
  <c r="K17" i="110"/>
  <c r="K18" i="110"/>
  <c r="K19" i="110"/>
  <c r="K20" i="110"/>
  <c r="K21" i="110"/>
  <c r="K22" i="110"/>
  <c r="K23" i="110"/>
  <c r="K24" i="110"/>
  <c r="K25" i="110"/>
  <c r="K26" i="110"/>
  <c r="K27" i="110"/>
  <c r="K28" i="110"/>
  <c r="K29" i="110"/>
  <c r="K3" i="110"/>
  <c r="K4" i="110"/>
  <c r="K5" i="110"/>
  <c r="K6" i="110"/>
  <c r="K7" i="110"/>
  <c r="K8" i="110"/>
  <c r="K9" i="110"/>
  <c r="K10" i="110"/>
  <c r="K11" i="110"/>
  <c r="K12" i="110"/>
  <c r="K13" i="110"/>
  <c r="K14" i="110"/>
  <c r="I34" i="110"/>
  <c r="I35" i="110"/>
  <c r="I36" i="110"/>
  <c r="I37" i="110"/>
  <c r="I38" i="110"/>
  <c r="I39" i="110"/>
  <c r="I40" i="110"/>
  <c r="I18" i="110"/>
  <c r="I19" i="110"/>
  <c r="I20" i="110"/>
  <c r="I21" i="110"/>
  <c r="I22" i="110"/>
  <c r="I23" i="110"/>
  <c r="I24" i="110"/>
  <c r="I25" i="110"/>
  <c r="I26" i="110"/>
  <c r="I27" i="110"/>
  <c r="I28" i="110"/>
  <c r="I29" i="110"/>
  <c r="I30" i="110"/>
  <c r="I31" i="110"/>
  <c r="I32" i="110"/>
  <c r="I33" i="110"/>
  <c r="I3" i="110"/>
  <c r="I4" i="110"/>
  <c r="I5" i="110"/>
  <c r="I6" i="110"/>
  <c r="I7" i="110"/>
  <c r="I8" i="110"/>
  <c r="I9" i="110"/>
  <c r="I10" i="110"/>
  <c r="I11" i="110"/>
  <c r="I12" i="110"/>
  <c r="I13" i="110"/>
  <c r="I14" i="110"/>
  <c r="I15" i="110"/>
  <c r="I16" i="110"/>
  <c r="I17" i="110"/>
  <c r="H41" i="110"/>
  <c r="H36" i="110"/>
  <c r="H37" i="110"/>
  <c r="H38" i="110"/>
  <c r="H39" i="110"/>
  <c r="H40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4" i="110"/>
  <c r="H35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K2" i="110"/>
  <c r="H2" i="110"/>
  <c r="I2" i="110" s="1"/>
  <c r="H46" i="110"/>
  <c r="H47" i="110"/>
  <c r="H48" i="110"/>
  <c r="H50" i="110"/>
  <c r="H51" i="110"/>
  <c r="H52" i="110"/>
  <c r="J52" i="110"/>
  <c r="M52" i="110" s="1"/>
  <c r="L52" i="110"/>
  <c r="L51" i="110"/>
  <c r="J51" i="110"/>
  <c r="M51" i="110" s="1"/>
  <c r="L50" i="110"/>
  <c r="J50" i="110"/>
  <c r="L48" i="110"/>
  <c r="L47" i="110"/>
  <c r="L46" i="110"/>
  <c r="M50" i="110" l="1"/>
  <c r="AG20" i="73"/>
  <c r="E41" i="110" l="1"/>
  <c r="F41" i="110"/>
  <c r="J48" i="110"/>
  <c r="M48" i="110" s="1"/>
  <c r="J47" i="110"/>
  <c r="M47" i="110" s="1"/>
  <c r="J46" i="110"/>
  <c r="M46" i="110" s="1"/>
  <c r="N31" i="110" l="1"/>
  <c r="G41" i="110"/>
  <c r="F24" i="115"/>
  <c r="N38" i="110"/>
  <c r="K41" i="110" l="1"/>
  <c r="I41" i="110"/>
  <c r="N34" i="110"/>
  <c r="N37" i="110"/>
  <c r="N40" i="110"/>
  <c r="N36" i="110"/>
  <c r="N39" i="110"/>
  <c r="N35" i="110"/>
  <c r="N33" i="110"/>
  <c r="N32" i="110"/>
  <c r="N30" i="110"/>
  <c r="N28" i="110"/>
  <c r="N26" i="110"/>
  <c r="N29" i="110"/>
  <c r="O4" i="115"/>
  <c r="N25" i="110" l="1"/>
  <c r="N24" i="110"/>
  <c r="N27" i="110"/>
  <c r="Q2" i="110" l="1"/>
  <c r="R2" i="110" s="1"/>
  <c r="P4" i="115" l="1"/>
  <c r="L2" i="110" l="1"/>
  <c r="N2" i="110"/>
  <c r="M2" i="110"/>
  <c r="N3" i="110" l="1"/>
  <c r="N4" i="110" l="1"/>
  <c r="N5" i="110" l="1"/>
  <c r="N6" i="110" l="1"/>
  <c r="N7" i="110" l="1"/>
  <c r="N8" i="110" l="1"/>
  <c r="N9" i="110" l="1"/>
  <c r="N13" i="110" l="1"/>
  <c r="N10" i="110"/>
  <c r="N11" i="110" l="1"/>
  <c r="N14" i="110" l="1"/>
  <c r="N15" i="110" l="1"/>
  <c r="N12" i="110"/>
  <c r="N16" i="110" l="1"/>
  <c r="N17" i="110" l="1"/>
  <c r="N18" i="110" l="1"/>
  <c r="N19" i="110" l="1"/>
  <c r="N20" i="110" l="1"/>
  <c r="N21" i="110" l="1"/>
  <c r="N22" i="110" l="1"/>
  <c r="M41" i="110" l="1"/>
  <c r="N23" i="110"/>
  <c r="L41" i="110" l="1"/>
</calcChain>
</file>

<file path=xl/sharedStrings.xml><?xml version="1.0" encoding="utf-8"?>
<sst xmlns="http://schemas.openxmlformats.org/spreadsheetml/2006/main" count="60" uniqueCount="22">
  <si>
    <t>Sr. No.</t>
  </si>
  <si>
    <t>Floor No.</t>
  </si>
  <si>
    <t>Total</t>
  </si>
  <si>
    <t xml:space="preserve">  Flat No.</t>
  </si>
  <si>
    <t>Comp.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</si>
  <si>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</si>
  <si>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</si>
  <si>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</si>
  <si>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</si>
  <si>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>CA</t>
  </si>
  <si>
    <t xml:space="preserve">Built up Area in Sq. Ft. (Carpet area + Balcony area) + 10%  
</t>
  </si>
  <si>
    <t xml:space="preserve">As per Approved Plan RERA Carpet Area in 
Sq. Ft. 
</t>
  </si>
  <si>
    <t>3 BHK</t>
  </si>
  <si>
    <t xml:space="preserve">Carpet area + Balcony Area in 
Sq. Ft. 
</t>
  </si>
  <si>
    <r>
      <t xml:space="preserve">Rate per 
Sq. ft. on Carpet Area + Balcony Area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</si>
  <si>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>4 BHK</t>
  </si>
  <si>
    <t>1,7,9,10,11,12</t>
  </si>
  <si>
    <t>Bal-1</t>
  </si>
  <si>
    <t>Bal-2</t>
  </si>
  <si>
    <t>8,13</t>
  </si>
  <si>
    <t xml:space="preserve">As per Approved Plan  EnclosedBalcony Area in 
Sq. Ft. 
</t>
  </si>
  <si>
    <t xml:space="preserve">As per Approved Plan Balcony Area in 
Sq. Ft.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</si>
</sst>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47"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6" fillId="4" borderId="1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1" fontId="4" fillId="0" borderId="6" xfId="2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0" fillId="4" borderId="0" xfId="0" applyFill="1"/>
    <xf numFmtId="0" fontId="8" fillId="0" borderId="0" xfId="0" applyFont="1"/>
    <xf numFmtId="164" fontId="8" fillId="0" borderId="0" xfId="0" applyNumberFormat="1" applyFont="1"/>
    <xf numFmtId="1" fontId="7" fillId="0" borderId="6" xfId="0" applyNumberFormat="1" applyFont="1" applyBorder="1" applyAlignment="1">
      <alignment horizontal="center"/>
    </xf>
    <xf numFmtId="1" fontId="6" fillId="0" borderId="6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top" wrapText="1"/>
    </xf>
    <xf numFmtId="1" fontId="6" fillId="0" borderId="1" xfId="0" applyNumberFormat="1" applyFont="1" applyBorder="1" applyAlignment="1">
      <alignment horizontal="center" vertical="center" wrapText="1"/>
    </xf>
    <xf numFmtId="164" fontId="6" fillId="0" borderId="1" xfId="3" applyFont="1" applyFill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164" fontId="0" fillId="0" borderId="0" xfId="3" applyFont="1" applyFill="1"/>
    <xf numFmtId="0" fontId="5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6" fillId="0" borderId="2" xfId="0" applyNumberFormat="1" applyFont="1" applyBorder="1" applyAlignment="1">
      <alignment horizontal="center" vertical="center" wrapText="1"/>
    </xf>
    <xf numFmtId="1" fontId="2" fillId="2" borderId="3" xfId="0" applyNumberFormat="1" applyFont="1" applyFill="1" applyBorder="1" applyAlignment="1">
      <alignment horizontal="right" vertical="top" wrapText="1"/>
    </xf>
    <xf numFmtId="2" fontId="0" fillId="0" borderId="0" xfId="0" applyNumberFormat="1"/>
    <xf numFmtId="16" fontId="0" fillId="0" borderId="0" xfId="0" applyNumberFormat="1"/>
    <xf numFmtId="1" fontId="2" fillId="5" borderId="3" xfId="0" applyNumberFormat="1" applyFont="1" applyFill="1" applyBorder="1" applyAlignment="1">
      <alignment horizontal="right" vertical="top" wrapText="1"/>
    </xf>
    <xf numFmtId="1" fontId="2" fillId="5" borderId="15" xfId="0" applyNumberFormat="1" applyFont="1" applyFill="1" applyBorder="1" applyAlignment="1">
      <alignment horizontal="right" vertical="top" wrapText="1"/>
    </xf>
    <xf numFmtId="166" fontId="6" fillId="0" borderId="1" xfId="3" applyNumberFormat="1" applyFont="1" applyFill="1" applyBorder="1" applyAlignment="1">
      <alignment horizontal="center" vertical="center" wrapText="1"/>
    </xf>
    <xf numFmtId="166" fontId="7" fillId="0" borderId="1" xfId="3" applyNumberFormat="1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13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127</xdr:row>
      <xdr:rowOff>171450</xdr:rowOff>
    </xdr:from>
    <xdr:to>
      <xdr:col>19</xdr:col>
      <xdr:colOff>38100</xdr:colOff>
      <xdr:row>137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xmlns="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139</xdr:row>
      <xdr:rowOff>161925</xdr:rowOff>
    </xdr:from>
    <xdr:to>
      <xdr:col>19</xdr:col>
      <xdr:colOff>9525</xdr:colOff>
      <xdr:row>148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xmlns="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151</xdr:row>
      <xdr:rowOff>133350</xdr:rowOff>
    </xdr:from>
    <xdr:to>
      <xdr:col>19</xdr:col>
      <xdr:colOff>9525</xdr:colOff>
      <xdr:row>160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xmlns="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19</xdr:col>
      <xdr:colOff>57150</xdr:colOff>
      <xdr:row>171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xmlns="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9525</xdr:rowOff>
    </xdr:from>
    <xdr:to>
      <xdr:col>19</xdr:col>
      <xdr:colOff>66675</xdr:colOff>
      <xdr:row>183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xmlns="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214313</xdr:colOff>
      <xdr:row>2</xdr:row>
      <xdr:rowOff>119062</xdr:rowOff>
    </xdr:from>
    <xdr:to>
      <xdr:col>19</xdr:col>
      <xdr:colOff>404812</xdr:colOff>
      <xdr:row>48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4313" y="571500"/>
          <a:ext cx="11953874" cy="876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123825</xdr:rowOff>
    </xdr:from>
    <xdr:to>
      <xdr:col>8</xdr:col>
      <xdr:colOff>457200</xdr:colOff>
      <xdr:row>21</xdr:row>
      <xdr:rowOff>161925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95325"/>
          <a:ext cx="5734050" cy="3467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9</xdr:col>
      <xdr:colOff>352425</xdr:colOff>
      <xdr:row>20</xdr:row>
      <xdr:rowOff>47625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5724525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9</xdr:col>
      <xdr:colOff>371475</xdr:colOff>
      <xdr:row>20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5724525" cy="3819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142875</xdr:rowOff>
    </xdr:from>
    <xdr:to>
      <xdr:col>9</xdr:col>
      <xdr:colOff>314325</xdr:colOff>
      <xdr:row>20</xdr:row>
      <xdr:rowOff>123825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2875"/>
          <a:ext cx="5734050" cy="3790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123825</xdr:rowOff>
    </xdr:from>
    <xdr:to>
      <xdr:col>9</xdr:col>
      <xdr:colOff>381000</xdr:colOff>
      <xdr:row>20</xdr:row>
      <xdr:rowOff>152400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3825"/>
          <a:ext cx="5762625" cy="3838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tabSelected="1" zoomScaleNormal="100" workbookViewId="0">
      <selection activeCell="K42" sqref="K42"/>
    </sheetView>
  </sheetViews>
  <sheetFormatPr defaultRowHeight="15" x14ac:dyDescent="0.25"/>
  <cols>
    <col min="1" max="1" width="4.7109375" style="17" customWidth="1"/>
    <col min="2" max="2" width="6.140625" customWidth="1"/>
    <col min="3" max="3" width="5.28515625" customWidth="1"/>
    <col min="4" max="4" width="8.140625" customWidth="1"/>
    <col min="5" max="5" width="9.5703125" customWidth="1"/>
    <col min="6" max="6" width="7.7109375" customWidth="1"/>
    <col min="7" max="7" width="6.42578125" customWidth="1"/>
    <col min="8" max="8" width="7.28515625" style="28" customWidth="1"/>
    <col min="9" max="9" width="11" customWidth="1"/>
    <col min="10" max="10" width="7.85546875" customWidth="1"/>
    <col min="11" max="11" width="13.42578125" customWidth="1"/>
    <col min="12" max="13" width="10.85546875" customWidth="1"/>
    <col min="14" max="14" width="6.7109375" customWidth="1"/>
    <col min="16" max="16" width="15.140625" bestFit="1" customWidth="1"/>
    <col min="17" max="17" width="15.28515625" customWidth="1"/>
    <col min="18" max="18" width="10.85546875" customWidth="1"/>
  </cols>
  <sheetData>
    <row r="1" spans="1:18" ht="66" customHeight="1" x14ac:dyDescent="0.25">
      <c r="A1" s="10" t="s">
        <v>0</v>
      </c>
      <c r="B1" s="11" t="s">
        <v>3</v>
      </c>
      <c r="C1" s="11" t="s">
        <v>1</v>
      </c>
      <c r="D1" s="11" t="s">
        <v>4</v>
      </c>
      <c r="E1" s="12" t="s">
        <v>11</v>
      </c>
      <c r="F1" s="12" t="s">
        <v>20</v>
      </c>
      <c r="G1" s="12" t="s">
        <v>21</v>
      </c>
      <c r="H1" s="27" t="s">
        <v>13</v>
      </c>
      <c r="I1" s="37" t="s">
        <v>10</v>
      </c>
      <c r="J1" s="11" t="s">
        <v>14</v>
      </c>
      <c r="K1" s="11" t="s">
        <v>5</v>
      </c>
      <c r="L1" s="11" t="s">
        <v>6</v>
      </c>
      <c r="M1" s="11" t="s">
        <v>7</v>
      </c>
      <c r="N1" s="11" t="s">
        <v>8</v>
      </c>
    </row>
    <row r="2" spans="1:18" x14ac:dyDescent="0.25">
      <c r="A2" s="13">
        <v>1</v>
      </c>
      <c r="B2" s="13">
        <v>1</v>
      </c>
      <c r="C2" s="14">
        <v>1</v>
      </c>
      <c r="D2" s="16" t="s">
        <v>15</v>
      </c>
      <c r="E2" s="16">
        <v>1469</v>
      </c>
      <c r="F2" s="16">
        <v>109</v>
      </c>
      <c r="G2" s="45">
        <v>316</v>
      </c>
      <c r="H2" s="45">
        <f>E2+F2+G2</f>
        <v>1894</v>
      </c>
      <c r="I2" s="38">
        <f>H2*1.1</f>
        <v>2083.4</v>
      </c>
      <c r="J2" s="29">
        <v>7650</v>
      </c>
      <c r="K2" s="35">
        <f>H2*J2</f>
        <v>14489100</v>
      </c>
      <c r="L2" s="35">
        <f t="shared" ref="L2:L40" si="0">K2*0.95</f>
        <v>13764645</v>
      </c>
      <c r="M2" s="35">
        <f t="shared" ref="M2:M40" si="1">K2*0.8</f>
        <v>11591280</v>
      </c>
      <c r="N2" s="25">
        <f t="shared" ref="N2:N5" si="2">MROUND((K2*0.025/12),500)</f>
        <v>30000</v>
      </c>
      <c r="P2" s="1"/>
      <c r="Q2" s="2">
        <f>P2*6600</f>
        <v>0</v>
      </c>
      <c r="R2" s="2" t="e">
        <f>Q2/#REF!</f>
        <v>#REF!</v>
      </c>
    </row>
    <row r="3" spans="1:18" x14ac:dyDescent="0.25">
      <c r="A3" s="13">
        <v>2</v>
      </c>
      <c r="B3" s="13">
        <v>2</v>
      </c>
      <c r="C3" s="14">
        <v>1</v>
      </c>
      <c r="D3" s="16" t="s">
        <v>15</v>
      </c>
      <c r="E3" s="16">
        <v>1270</v>
      </c>
      <c r="F3" s="16">
        <v>104</v>
      </c>
      <c r="G3" s="45">
        <v>174</v>
      </c>
      <c r="H3" s="45">
        <f t="shared" ref="H3:H40" si="3">E3+F3+G3</f>
        <v>1548</v>
      </c>
      <c r="I3" s="38">
        <f t="shared" ref="I3:I40" si="4">H3*1.1</f>
        <v>1702.8000000000002</v>
      </c>
      <c r="J3" s="29">
        <v>7650</v>
      </c>
      <c r="K3" s="35">
        <f t="shared" ref="K3:K40" si="5">H3*J3</f>
        <v>11842200</v>
      </c>
      <c r="L3" s="35">
        <f t="shared" si="0"/>
        <v>11250090</v>
      </c>
      <c r="M3" s="35">
        <f t="shared" si="1"/>
        <v>9473760</v>
      </c>
      <c r="N3" s="25">
        <f t="shared" si="2"/>
        <v>24500</v>
      </c>
      <c r="P3" s="2"/>
      <c r="Q3" s="2"/>
    </row>
    <row r="4" spans="1:18" ht="15.75" thickBot="1" x14ac:dyDescent="0.3">
      <c r="A4" s="13">
        <v>3</v>
      </c>
      <c r="B4" s="13">
        <v>3</v>
      </c>
      <c r="C4" s="14">
        <v>1</v>
      </c>
      <c r="D4" s="16" t="s">
        <v>12</v>
      </c>
      <c r="E4" s="16">
        <v>897</v>
      </c>
      <c r="F4" s="16">
        <v>127</v>
      </c>
      <c r="G4" s="45">
        <v>91</v>
      </c>
      <c r="H4" s="45">
        <f t="shared" si="3"/>
        <v>1115</v>
      </c>
      <c r="I4" s="38">
        <f t="shared" si="4"/>
        <v>1226.5</v>
      </c>
      <c r="J4" s="29">
        <v>7650</v>
      </c>
      <c r="K4" s="35">
        <f t="shared" si="5"/>
        <v>8529750</v>
      </c>
      <c r="L4" s="35">
        <f t="shared" si="0"/>
        <v>8103262.5</v>
      </c>
      <c r="M4" s="35">
        <f t="shared" si="1"/>
        <v>6823800</v>
      </c>
      <c r="N4" s="25">
        <f t="shared" si="2"/>
        <v>18000</v>
      </c>
      <c r="P4" s="2"/>
      <c r="Q4" s="2"/>
    </row>
    <row r="5" spans="1:18" ht="15.75" thickBot="1" x14ac:dyDescent="0.3">
      <c r="A5" s="13">
        <v>4</v>
      </c>
      <c r="B5" s="13">
        <v>4</v>
      </c>
      <c r="C5" s="14">
        <v>2</v>
      </c>
      <c r="D5" s="16" t="s">
        <v>15</v>
      </c>
      <c r="E5" s="16">
        <v>1469</v>
      </c>
      <c r="F5" s="16">
        <v>109</v>
      </c>
      <c r="G5" s="45">
        <v>316</v>
      </c>
      <c r="H5" s="45">
        <f t="shared" si="3"/>
        <v>1894</v>
      </c>
      <c r="I5" s="38">
        <f t="shared" si="4"/>
        <v>2083.4</v>
      </c>
      <c r="J5" s="29">
        <v>7650</v>
      </c>
      <c r="K5" s="35">
        <f t="shared" si="5"/>
        <v>14489100</v>
      </c>
      <c r="L5" s="35">
        <f t="shared" si="0"/>
        <v>13764645</v>
      </c>
      <c r="M5" s="35">
        <f t="shared" si="1"/>
        <v>11591280</v>
      </c>
      <c r="N5" s="25">
        <f t="shared" si="2"/>
        <v>30000</v>
      </c>
      <c r="P5" s="33"/>
      <c r="Q5" s="2"/>
    </row>
    <row r="6" spans="1:18" ht="15.75" thickBot="1" x14ac:dyDescent="0.3">
      <c r="A6" s="13">
        <v>5</v>
      </c>
      <c r="B6" s="13">
        <v>5</v>
      </c>
      <c r="C6" s="14">
        <v>2</v>
      </c>
      <c r="D6" s="16" t="s">
        <v>15</v>
      </c>
      <c r="E6" s="16">
        <v>1270</v>
      </c>
      <c r="F6" s="16">
        <v>104</v>
      </c>
      <c r="G6" s="45">
        <v>174</v>
      </c>
      <c r="H6" s="45">
        <f t="shared" si="3"/>
        <v>1548</v>
      </c>
      <c r="I6" s="38">
        <f t="shared" si="4"/>
        <v>1702.8000000000002</v>
      </c>
      <c r="J6" s="29">
        <v>7650</v>
      </c>
      <c r="K6" s="35">
        <f t="shared" si="5"/>
        <v>11842200</v>
      </c>
      <c r="L6" s="35">
        <f t="shared" si="0"/>
        <v>11250090</v>
      </c>
      <c r="M6" s="35">
        <f t="shared" si="1"/>
        <v>9473760</v>
      </c>
      <c r="N6" s="25">
        <f t="shared" ref="N6:N40" si="6">MROUND((K6*0.025/12),500)</f>
        <v>24500</v>
      </c>
      <c r="P6" s="34"/>
      <c r="Q6" s="2"/>
    </row>
    <row r="7" spans="1:18" ht="15.75" thickBot="1" x14ac:dyDescent="0.3">
      <c r="A7" s="13">
        <v>6</v>
      </c>
      <c r="B7" s="13">
        <v>6</v>
      </c>
      <c r="C7" s="14">
        <v>2</v>
      </c>
      <c r="D7" s="16" t="s">
        <v>12</v>
      </c>
      <c r="E7" s="16">
        <v>897</v>
      </c>
      <c r="F7" s="16">
        <v>127</v>
      </c>
      <c r="G7" s="45">
        <v>91</v>
      </c>
      <c r="H7" s="45">
        <f t="shared" si="3"/>
        <v>1115</v>
      </c>
      <c r="I7" s="38">
        <f t="shared" si="4"/>
        <v>1226.5</v>
      </c>
      <c r="J7" s="29">
        <v>7650</v>
      </c>
      <c r="K7" s="35">
        <f t="shared" si="5"/>
        <v>8529750</v>
      </c>
      <c r="L7" s="35">
        <f t="shared" si="0"/>
        <v>8103262.5</v>
      </c>
      <c r="M7" s="35">
        <f t="shared" si="1"/>
        <v>6823800</v>
      </c>
      <c r="N7" s="25">
        <f t="shared" si="6"/>
        <v>18000</v>
      </c>
      <c r="P7" s="34"/>
      <c r="Q7" s="2"/>
    </row>
    <row r="8" spans="1:18" ht="15.75" thickBot="1" x14ac:dyDescent="0.3">
      <c r="A8" s="13">
        <v>7</v>
      </c>
      <c r="B8" s="13">
        <v>7</v>
      </c>
      <c r="C8" s="14">
        <v>3</v>
      </c>
      <c r="D8" s="16" t="s">
        <v>15</v>
      </c>
      <c r="E8" s="16">
        <v>1469</v>
      </c>
      <c r="F8" s="16">
        <v>109</v>
      </c>
      <c r="G8" s="45">
        <v>316</v>
      </c>
      <c r="H8" s="45">
        <f t="shared" si="3"/>
        <v>1894</v>
      </c>
      <c r="I8" s="38">
        <f t="shared" si="4"/>
        <v>2083.4</v>
      </c>
      <c r="J8" s="29">
        <v>7650</v>
      </c>
      <c r="K8" s="35">
        <f t="shared" si="5"/>
        <v>14489100</v>
      </c>
      <c r="L8" s="35">
        <f t="shared" si="0"/>
        <v>13764645</v>
      </c>
      <c r="M8" s="35">
        <f t="shared" si="1"/>
        <v>11591280</v>
      </c>
      <c r="N8" s="25">
        <f t="shared" si="6"/>
        <v>30000</v>
      </c>
      <c r="P8" s="34"/>
      <c r="Q8" s="2"/>
    </row>
    <row r="9" spans="1:18" ht="15.75" thickBot="1" x14ac:dyDescent="0.3">
      <c r="A9" s="13">
        <v>8</v>
      </c>
      <c r="B9" s="13">
        <v>8</v>
      </c>
      <c r="C9" s="14">
        <v>3</v>
      </c>
      <c r="D9" s="16" t="s">
        <v>15</v>
      </c>
      <c r="E9" s="16">
        <v>1270</v>
      </c>
      <c r="F9" s="16">
        <v>104</v>
      </c>
      <c r="G9" s="45">
        <v>174</v>
      </c>
      <c r="H9" s="45">
        <f t="shared" si="3"/>
        <v>1548</v>
      </c>
      <c r="I9" s="38">
        <f t="shared" si="4"/>
        <v>1702.8000000000002</v>
      </c>
      <c r="J9" s="29">
        <v>7650</v>
      </c>
      <c r="K9" s="35">
        <f t="shared" si="5"/>
        <v>11842200</v>
      </c>
      <c r="L9" s="35">
        <f t="shared" si="0"/>
        <v>11250090</v>
      </c>
      <c r="M9" s="35">
        <f t="shared" si="1"/>
        <v>9473760</v>
      </c>
      <c r="N9" s="25">
        <f t="shared" si="6"/>
        <v>24500</v>
      </c>
      <c r="P9" s="34"/>
      <c r="Q9" s="2"/>
    </row>
    <row r="10" spans="1:18" ht="15.75" thickBot="1" x14ac:dyDescent="0.3">
      <c r="A10" s="13">
        <v>9</v>
      </c>
      <c r="B10" s="13">
        <v>9</v>
      </c>
      <c r="C10" s="14">
        <v>3</v>
      </c>
      <c r="D10" s="16" t="s">
        <v>12</v>
      </c>
      <c r="E10" s="16">
        <v>897</v>
      </c>
      <c r="F10" s="16">
        <v>127</v>
      </c>
      <c r="G10" s="45">
        <v>91</v>
      </c>
      <c r="H10" s="45">
        <f t="shared" si="3"/>
        <v>1115</v>
      </c>
      <c r="I10" s="38">
        <f t="shared" si="4"/>
        <v>1226.5</v>
      </c>
      <c r="J10" s="29">
        <v>7650</v>
      </c>
      <c r="K10" s="35">
        <f t="shared" si="5"/>
        <v>8529750</v>
      </c>
      <c r="L10" s="35">
        <f t="shared" si="0"/>
        <v>8103262.5</v>
      </c>
      <c r="M10" s="35">
        <f t="shared" si="1"/>
        <v>6823800</v>
      </c>
      <c r="N10" s="25">
        <f t="shared" si="6"/>
        <v>18000</v>
      </c>
      <c r="P10" s="34"/>
      <c r="Q10" s="2"/>
    </row>
    <row r="11" spans="1:18" ht="15.75" thickBot="1" x14ac:dyDescent="0.3">
      <c r="A11" s="13">
        <v>10</v>
      </c>
      <c r="B11" s="13">
        <v>10</v>
      </c>
      <c r="C11" s="14">
        <v>4</v>
      </c>
      <c r="D11" s="16" t="s">
        <v>15</v>
      </c>
      <c r="E11" s="16">
        <v>1469</v>
      </c>
      <c r="F11" s="16">
        <v>109</v>
      </c>
      <c r="G11" s="45">
        <v>316</v>
      </c>
      <c r="H11" s="45">
        <f t="shared" si="3"/>
        <v>1894</v>
      </c>
      <c r="I11" s="38">
        <f t="shared" si="4"/>
        <v>2083.4</v>
      </c>
      <c r="J11" s="29">
        <v>7650</v>
      </c>
      <c r="K11" s="35">
        <f t="shared" si="5"/>
        <v>14489100</v>
      </c>
      <c r="L11" s="35">
        <f t="shared" si="0"/>
        <v>13764645</v>
      </c>
      <c r="M11" s="35">
        <f t="shared" si="1"/>
        <v>11591280</v>
      </c>
      <c r="N11" s="25">
        <f t="shared" si="6"/>
        <v>30000</v>
      </c>
      <c r="P11" s="34"/>
      <c r="Q11" s="2"/>
    </row>
    <row r="12" spans="1:18" ht="15.75" thickBot="1" x14ac:dyDescent="0.3">
      <c r="A12" s="13">
        <v>11</v>
      </c>
      <c r="B12" s="13">
        <v>11</v>
      </c>
      <c r="C12" s="14">
        <v>4</v>
      </c>
      <c r="D12" s="16" t="s">
        <v>15</v>
      </c>
      <c r="E12" s="16">
        <v>1270</v>
      </c>
      <c r="F12" s="16">
        <v>104</v>
      </c>
      <c r="G12" s="45">
        <v>174</v>
      </c>
      <c r="H12" s="45">
        <f t="shared" si="3"/>
        <v>1548</v>
      </c>
      <c r="I12" s="38">
        <f t="shared" si="4"/>
        <v>1702.8000000000002</v>
      </c>
      <c r="J12" s="29">
        <v>7650</v>
      </c>
      <c r="K12" s="35">
        <f t="shared" si="5"/>
        <v>11842200</v>
      </c>
      <c r="L12" s="35">
        <f t="shared" si="0"/>
        <v>11250090</v>
      </c>
      <c r="M12" s="35">
        <f t="shared" si="1"/>
        <v>9473760</v>
      </c>
      <c r="N12" s="25">
        <f t="shared" si="6"/>
        <v>24500</v>
      </c>
      <c r="P12" s="34"/>
      <c r="Q12" s="2"/>
    </row>
    <row r="13" spans="1:18" ht="15.75" thickBot="1" x14ac:dyDescent="0.3">
      <c r="A13" s="13">
        <v>12</v>
      </c>
      <c r="B13" s="13">
        <v>12</v>
      </c>
      <c r="C13" s="14">
        <v>4</v>
      </c>
      <c r="D13" s="16" t="s">
        <v>12</v>
      </c>
      <c r="E13" s="16">
        <v>897</v>
      </c>
      <c r="F13" s="16">
        <v>127</v>
      </c>
      <c r="G13" s="45">
        <v>91</v>
      </c>
      <c r="H13" s="45">
        <f t="shared" si="3"/>
        <v>1115</v>
      </c>
      <c r="I13" s="38">
        <f t="shared" si="4"/>
        <v>1226.5</v>
      </c>
      <c r="J13" s="29">
        <v>7650</v>
      </c>
      <c r="K13" s="35">
        <f t="shared" si="5"/>
        <v>8529750</v>
      </c>
      <c r="L13" s="35">
        <f t="shared" si="0"/>
        <v>8103262.5</v>
      </c>
      <c r="M13" s="35">
        <f t="shared" si="1"/>
        <v>6823800</v>
      </c>
      <c r="N13" s="25">
        <f t="shared" si="6"/>
        <v>18000</v>
      </c>
      <c r="P13" s="34"/>
      <c r="Q13" s="2"/>
    </row>
    <row r="14" spans="1:18" ht="15.75" thickBot="1" x14ac:dyDescent="0.3">
      <c r="A14" s="13">
        <v>13</v>
      </c>
      <c r="B14" s="13">
        <v>13</v>
      </c>
      <c r="C14" s="14">
        <v>5</v>
      </c>
      <c r="D14" s="16" t="s">
        <v>15</v>
      </c>
      <c r="E14" s="16">
        <v>1469</v>
      </c>
      <c r="F14" s="16">
        <v>109</v>
      </c>
      <c r="G14" s="45">
        <v>316</v>
      </c>
      <c r="H14" s="45">
        <f t="shared" si="3"/>
        <v>1894</v>
      </c>
      <c r="I14" s="38">
        <f t="shared" si="4"/>
        <v>2083.4</v>
      </c>
      <c r="J14" s="29">
        <v>7650</v>
      </c>
      <c r="K14" s="35">
        <f t="shared" si="5"/>
        <v>14489100</v>
      </c>
      <c r="L14" s="35">
        <f t="shared" si="0"/>
        <v>13764645</v>
      </c>
      <c r="M14" s="35">
        <f t="shared" si="1"/>
        <v>11591280</v>
      </c>
      <c r="N14" s="25">
        <f t="shared" si="6"/>
        <v>30000</v>
      </c>
      <c r="P14" s="34"/>
      <c r="Q14" s="2"/>
    </row>
    <row r="15" spans="1:18" ht="15.75" thickBot="1" x14ac:dyDescent="0.3">
      <c r="A15" s="13">
        <v>14</v>
      </c>
      <c r="B15" s="13">
        <v>14</v>
      </c>
      <c r="C15" s="14">
        <v>5</v>
      </c>
      <c r="D15" s="16" t="s">
        <v>15</v>
      </c>
      <c r="E15" s="16">
        <v>1270</v>
      </c>
      <c r="F15" s="16">
        <v>104</v>
      </c>
      <c r="G15" s="45">
        <v>174</v>
      </c>
      <c r="H15" s="45">
        <f t="shared" si="3"/>
        <v>1548</v>
      </c>
      <c r="I15" s="38">
        <f t="shared" si="4"/>
        <v>1702.8000000000002</v>
      </c>
      <c r="J15" s="29">
        <v>7650</v>
      </c>
      <c r="K15" s="35">
        <f t="shared" si="5"/>
        <v>11842200</v>
      </c>
      <c r="L15" s="35">
        <f t="shared" si="0"/>
        <v>11250090</v>
      </c>
      <c r="M15" s="35">
        <f t="shared" si="1"/>
        <v>9473760</v>
      </c>
      <c r="N15" s="25">
        <f t="shared" si="6"/>
        <v>24500</v>
      </c>
      <c r="P15" s="34"/>
    </row>
    <row r="16" spans="1:18" ht="15.75" thickBot="1" x14ac:dyDescent="0.3">
      <c r="A16" s="13">
        <v>15</v>
      </c>
      <c r="B16" s="13">
        <v>15</v>
      </c>
      <c r="C16" s="14">
        <v>5</v>
      </c>
      <c r="D16" s="16" t="s">
        <v>12</v>
      </c>
      <c r="E16" s="16">
        <v>897</v>
      </c>
      <c r="F16" s="16">
        <v>127</v>
      </c>
      <c r="G16" s="45">
        <v>91</v>
      </c>
      <c r="H16" s="45">
        <f t="shared" si="3"/>
        <v>1115</v>
      </c>
      <c r="I16" s="38">
        <f t="shared" si="4"/>
        <v>1226.5</v>
      </c>
      <c r="J16" s="29">
        <v>7650</v>
      </c>
      <c r="K16" s="35">
        <f t="shared" si="5"/>
        <v>8529750</v>
      </c>
      <c r="L16" s="35">
        <f t="shared" si="0"/>
        <v>8103262.5</v>
      </c>
      <c r="M16" s="35">
        <f t="shared" si="1"/>
        <v>6823800</v>
      </c>
      <c r="N16" s="25">
        <f t="shared" si="6"/>
        <v>18000</v>
      </c>
      <c r="P16" s="34"/>
    </row>
    <row r="17" spans="1:16" ht="15.75" thickBot="1" x14ac:dyDescent="0.3">
      <c r="A17" s="13">
        <v>16</v>
      </c>
      <c r="B17" s="13">
        <v>16</v>
      </c>
      <c r="C17" s="14">
        <v>6</v>
      </c>
      <c r="D17" s="16" t="s">
        <v>15</v>
      </c>
      <c r="E17" s="16">
        <v>1469</v>
      </c>
      <c r="F17" s="16">
        <v>109</v>
      </c>
      <c r="G17" s="45">
        <v>316</v>
      </c>
      <c r="H17" s="45">
        <f t="shared" si="3"/>
        <v>1894</v>
      </c>
      <c r="I17" s="38">
        <f t="shared" si="4"/>
        <v>2083.4</v>
      </c>
      <c r="J17" s="29">
        <v>7650</v>
      </c>
      <c r="K17" s="35">
        <f t="shared" si="5"/>
        <v>14489100</v>
      </c>
      <c r="L17" s="35">
        <f t="shared" si="0"/>
        <v>13764645</v>
      </c>
      <c r="M17" s="35">
        <f t="shared" si="1"/>
        <v>11591280</v>
      </c>
      <c r="N17" s="25">
        <f t="shared" si="6"/>
        <v>30000</v>
      </c>
      <c r="P17" s="34"/>
    </row>
    <row r="18" spans="1:16" x14ac:dyDescent="0.25">
      <c r="A18" s="13">
        <v>17</v>
      </c>
      <c r="B18" s="13">
        <v>17</v>
      </c>
      <c r="C18" s="14">
        <v>6</v>
      </c>
      <c r="D18" s="16" t="s">
        <v>15</v>
      </c>
      <c r="E18" s="16">
        <v>1270</v>
      </c>
      <c r="F18" s="16">
        <v>104</v>
      </c>
      <c r="G18" s="45">
        <v>174</v>
      </c>
      <c r="H18" s="45">
        <f t="shared" si="3"/>
        <v>1548</v>
      </c>
      <c r="I18" s="38">
        <f>H18*1.1</f>
        <v>1702.8000000000002</v>
      </c>
      <c r="J18" s="29">
        <v>7650</v>
      </c>
      <c r="K18" s="35">
        <f t="shared" si="5"/>
        <v>11842200</v>
      </c>
      <c r="L18" s="35">
        <f t="shared" si="0"/>
        <v>11250090</v>
      </c>
      <c r="M18" s="35">
        <f t="shared" si="1"/>
        <v>9473760</v>
      </c>
      <c r="N18" s="25">
        <f t="shared" si="6"/>
        <v>24500</v>
      </c>
    </row>
    <row r="19" spans="1:16" x14ac:dyDescent="0.25">
      <c r="A19" s="13">
        <v>18</v>
      </c>
      <c r="B19" s="13">
        <v>18</v>
      </c>
      <c r="C19" s="14">
        <v>6</v>
      </c>
      <c r="D19" s="16" t="s">
        <v>12</v>
      </c>
      <c r="E19" s="16">
        <v>897</v>
      </c>
      <c r="F19" s="16">
        <v>127</v>
      </c>
      <c r="G19" s="45">
        <v>91</v>
      </c>
      <c r="H19" s="45">
        <f t="shared" si="3"/>
        <v>1115</v>
      </c>
      <c r="I19" s="38">
        <f t="shared" si="4"/>
        <v>1226.5</v>
      </c>
      <c r="J19" s="29">
        <v>7650</v>
      </c>
      <c r="K19" s="35">
        <f t="shared" si="5"/>
        <v>8529750</v>
      </c>
      <c r="L19" s="35">
        <f t="shared" si="0"/>
        <v>8103262.5</v>
      </c>
      <c r="M19" s="35">
        <f t="shared" si="1"/>
        <v>6823800</v>
      </c>
      <c r="N19" s="25">
        <f t="shared" si="6"/>
        <v>18000</v>
      </c>
    </row>
    <row r="20" spans="1:16" x14ac:dyDescent="0.25">
      <c r="A20" s="13">
        <v>19</v>
      </c>
      <c r="B20" s="13">
        <v>19</v>
      </c>
      <c r="C20" s="14">
        <v>7</v>
      </c>
      <c r="D20" s="16" t="s">
        <v>15</v>
      </c>
      <c r="E20" s="16">
        <v>1469</v>
      </c>
      <c r="F20" s="16">
        <v>109</v>
      </c>
      <c r="G20" s="45">
        <v>316</v>
      </c>
      <c r="H20" s="45">
        <f t="shared" si="3"/>
        <v>1894</v>
      </c>
      <c r="I20" s="38">
        <f t="shared" si="4"/>
        <v>2083.4</v>
      </c>
      <c r="J20" s="29">
        <v>7650</v>
      </c>
      <c r="K20" s="35">
        <f t="shared" si="5"/>
        <v>14489100</v>
      </c>
      <c r="L20" s="35">
        <f t="shared" si="0"/>
        <v>13764645</v>
      </c>
      <c r="M20" s="35">
        <f t="shared" si="1"/>
        <v>11591280</v>
      </c>
      <c r="N20" s="25">
        <f t="shared" si="6"/>
        <v>30000</v>
      </c>
    </row>
    <row r="21" spans="1:16" x14ac:dyDescent="0.25">
      <c r="A21" s="13">
        <v>20</v>
      </c>
      <c r="B21" s="13">
        <v>20</v>
      </c>
      <c r="C21" s="14">
        <v>7</v>
      </c>
      <c r="D21" s="16" t="s">
        <v>15</v>
      </c>
      <c r="E21" s="16">
        <v>1270</v>
      </c>
      <c r="F21" s="16">
        <v>104</v>
      </c>
      <c r="G21" s="45">
        <v>174</v>
      </c>
      <c r="H21" s="45">
        <f t="shared" si="3"/>
        <v>1548</v>
      </c>
      <c r="I21" s="38">
        <f t="shared" si="4"/>
        <v>1702.8000000000002</v>
      </c>
      <c r="J21" s="29">
        <v>7650</v>
      </c>
      <c r="K21" s="35">
        <f t="shared" si="5"/>
        <v>11842200</v>
      </c>
      <c r="L21" s="35">
        <f t="shared" si="0"/>
        <v>11250090</v>
      </c>
      <c r="M21" s="35">
        <f t="shared" si="1"/>
        <v>9473760</v>
      </c>
      <c r="N21" s="25">
        <f t="shared" si="6"/>
        <v>24500</v>
      </c>
    </row>
    <row r="22" spans="1:16" x14ac:dyDescent="0.25">
      <c r="A22" s="13">
        <v>21</v>
      </c>
      <c r="B22" s="13">
        <v>21</v>
      </c>
      <c r="C22" s="14">
        <v>7</v>
      </c>
      <c r="D22" s="16" t="s">
        <v>12</v>
      </c>
      <c r="E22" s="16">
        <v>897</v>
      </c>
      <c r="F22" s="16">
        <v>127</v>
      </c>
      <c r="G22" s="45">
        <v>91</v>
      </c>
      <c r="H22" s="45">
        <f t="shared" si="3"/>
        <v>1115</v>
      </c>
      <c r="I22" s="38">
        <f t="shared" si="4"/>
        <v>1226.5</v>
      </c>
      <c r="J22" s="29">
        <v>7650</v>
      </c>
      <c r="K22" s="35">
        <f t="shared" si="5"/>
        <v>8529750</v>
      </c>
      <c r="L22" s="35">
        <f t="shared" si="0"/>
        <v>8103262.5</v>
      </c>
      <c r="M22" s="35">
        <f t="shared" si="1"/>
        <v>6823800</v>
      </c>
      <c r="N22" s="25">
        <f t="shared" si="6"/>
        <v>18000</v>
      </c>
    </row>
    <row r="23" spans="1:16" x14ac:dyDescent="0.25">
      <c r="A23" s="13">
        <v>22</v>
      </c>
      <c r="B23" s="13">
        <v>22</v>
      </c>
      <c r="C23" s="14">
        <v>8</v>
      </c>
      <c r="D23" s="16" t="s">
        <v>15</v>
      </c>
      <c r="E23" s="16">
        <v>1469</v>
      </c>
      <c r="F23" s="16">
        <v>109</v>
      </c>
      <c r="G23" s="45">
        <v>277</v>
      </c>
      <c r="H23" s="45">
        <f t="shared" si="3"/>
        <v>1855</v>
      </c>
      <c r="I23" s="38">
        <f t="shared" si="4"/>
        <v>2040.5000000000002</v>
      </c>
      <c r="J23" s="29">
        <v>7700</v>
      </c>
      <c r="K23" s="35">
        <f t="shared" si="5"/>
        <v>14283500</v>
      </c>
      <c r="L23" s="35">
        <f t="shared" si="0"/>
        <v>13569325</v>
      </c>
      <c r="M23" s="35">
        <f t="shared" si="1"/>
        <v>11426800</v>
      </c>
      <c r="N23" s="25">
        <f t="shared" si="6"/>
        <v>30000</v>
      </c>
    </row>
    <row r="24" spans="1:16" x14ac:dyDescent="0.25">
      <c r="A24" s="13">
        <v>23</v>
      </c>
      <c r="B24" s="13">
        <v>23</v>
      </c>
      <c r="C24" s="14">
        <v>8</v>
      </c>
      <c r="D24" s="16" t="s">
        <v>15</v>
      </c>
      <c r="E24" s="16">
        <v>1270</v>
      </c>
      <c r="F24" s="16">
        <v>104</v>
      </c>
      <c r="G24" s="45">
        <v>174</v>
      </c>
      <c r="H24" s="45">
        <f t="shared" si="3"/>
        <v>1548</v>
      </c>
      <c r="I24" s="38">
        <f t="shared" si="4"/>
        <v>1702.8000000000002</v>
      </c>
      <c r="J24" s="29">
        <v>7700</v>
      </c>
      <c r="K24" s="35">
        <f t="shared" si="5"/>
        <v>11919600</v>
      </c>
      <c r="L24" s="35">
        <f t="shared" si="0"/>
        <v>11323620</v>
      </c>
      <c r="M24" s="35">
        <f t="shared" si="1"/>
        <v>9535680</v>
      </c>
      <c r="N24" s="25">
        <f t="shared" si="6"/>
        <v>25000</v>
      </c>
    </row>
    <row r="25" spans="1:16" x14ac:dyDescent="0.25">
      <c r="A25" s="13">
        <v>24</v>
      </c>
      <c r="B25" s="13">
        <v>24</v>
      </c>
      <c r="C25" s="14">
        <v>8</v>
      </c>
      <c r="D25" s="16" t="s">
        <v>12</v>
      </c>
      <c r="E25" s="16">
        <v>897</v>
      </c>
      <c r="F25" s="16">
        <v>127</v>
      </c>
      <c r="G25" s="45">
        <v>91</v>
      </c>
      <c r="H25" s="45">
        <f t="shared" si="3"/>
        <v>1115</v>
      </c>
      <c r="I25" s="38">
        <f t="shared" si="4"/>
        <v>1226.5</v>
      </c>
      <c r="J25" s="29">
        <v>7700</v>
      </c>
      <c r="K25" s="35">
        <f t="shared" si="5"/>
        <v>8585500</v>
      </c>
      <c r="L25" s="35">
        <f t="shared" si="0"/>
        <v>8156225</v>
      </c>
      <c r="M25" s="35">
        <f t="shared" si="1"/>
        <v>6868400</v>
      </c>
      <c r="N25" s="25">
        <f t="shared" si="6"/>
        <v>18000</v>
      </c>
    </row>
    <row r="26" spans="1:16" x14ac:dyDescent="0.25">
      <c r="A26" s="13">
        <v>25</v>
      </c>
      <c r="B26" s="13">
        <v>25</v>
      </c>
      <c r="C26" s="14">
        <v>9</v>
      </c>
      <c r="D26" s="16" t="s">
        <v>15</v>
      </c>
      <c r="E26" s="16">
        <v>1469</v>
      </c>
      <c r="F26" s="16">
        <v>109</v>
      </c>
      <c r="G26" s="45">
        <v>316</v>
      </c>
      <c r="H26" s="45">
        <f t="shared" si="3"/>
        <v>1894</v>
      </c>
      <c r="I26" s="38">
        <f t="shared" si="4"/>
        <v>2083.4</v>
      </c>
      <c r="J26" s="29">
        <v>7750</v>
      </c>
      <c r="K26" s="35">
        <f t="shared" si="5"/>
        <v>14678500</v>
      </c>
      <c r="L26" s="35">
        <f t="shared" si="0"/>
        <v>13944575</v>
      </c>
      <c r="M26" s="35">
        <f t="shared" si="1"/>
        <v>11742800</v>
      </c>
      <c r="N26" s="25">
        <f t="shared" si="6"/>
        <v>30500</v>
      </c>
    </row>
    <row r="27" spans="1:16" x14ac:dyDescent="0.25">
      <c r="A27" s="13">
        <v>26</v>
      </c>
      <c r="B27" s="13">
        <v>26</v>
      </c>
      <c r="C27" s="14">
        <v>9</v>
      </c>
      <c r="D27" s="16" t="s">
        <v>15</v>
      </c>
      <c r="E27" s="16">
        <v>1270</v>
      </c>
      <c r="F27" s="16">
        <v>104</v>
      </c>
      <c r="G27" s="45">
        <v>174</v>
      </c>
      <c r="H27" s="45">
        <f t="shared" si="3"/>
        <v>1548</v>
      </c>
      <c r="I27" s="38">
        <f t="shared" si="4"/>
        <v>1702.8000000000002</v>
      </c>
      <c r="J27" s="29">
        <v>7750</v>
      </c>
      <c r="K27" s="35">
        <f t="shared" si="5"/>
        <v>11997000</v>
      </c>
      <c r="L27" s="35">
        <f t="shared" si="0"/>
        <v>11397150</v>
      </c>
      <c r="M27" s="35">
        <f t="shared" si="1"/>
        <v>9597600</v>
      </c>
      <c r="N27" s="25">
        <f t="shared" si="6"/>
        <v>25000</v>
      </c>
    </row>
    <row r="28" spans="1:16" x14ac:dyDescent="0.25">
      <c r="A28" s="13">
        <v>27</v>
      </c>
      <c r="B28" s="13">
        <v>27</v>
      </c>
      <c r="C28" s="14">
        <v>9</v>
      </c>
      <c r="D28" s="16" t="s">
        <v>12</v>
      </c>
      <c r="E28" s="16">
        <v>897</v>
      </c>
      <c r="F28" s="16">
        <v>127</v>
      </c>
      <c r="G28" s="45">
        <v>91</v>
      </c>
      <c r="H28" s="45">
        <f t="shared" si="3"/>
        <v>1115</v>
      </c>
      <c r="I28" s="38">
        <f t="shared" si="4"/>
        <v>1226.5</v>
      </c>
      <c r="J28" s="29">
        <v>7750</v>
      </c>
      <c r="K28" s="35">
        <f t="shared" si="5"/>
        <v>8641250</v>
      </c>
      <c r="L28" s="35">
        <f t="shared" si="0"/>
        <v>8209187.5</v>
      </c>
      <c r="M28" s="35">
        <f t="shared" si="1"/>
        <v>6913000</v>
      </c>
      <c r="N28" s="25">
        <f t="shared" si="6"/>
        <v>18000</v>
      </c>
    </row>
    <row r="29" spans="1:16" x14ac:dyDescent="0.25">
      <c r="A29" s="13">
        <v>28</v>
      </c>
      <c r="B29" s="13">
        <v>28</v>
      </c>
      <c r="C29" s="14">
        <v>10</v>
      </c>
      <c r="D29" s="16" t="s">
        <v>15</v>
      </c>
      <c r="E29" s="16">
        <v>1469</v>
      </c>
      <c r="F29" s="16">
        <v>109</v>
      </c>
      <c r="G29" s="45">
        <v>316</v>
      </c>
      <c r="H29" s="45">
        <f t="shared" si="3"/>
        <v>1894</v>
      </c>
      <c r="I29" s="38">
        <f t="shared" si="4"/>
        <v>2083.4</v>
      </c>
      <c r="J29" s="29">
        <v>7800</v>
      </c>
      <c r="K29" s="35">
        <f t="shared" si="5"/>
        <v>14773200</v>
      </c>
      <c r="L29" s="35">
        <f t="shared" si="0"/>
        <v>14034540</v>
      </c>
      <c r="M29" s="35">
        <f t="shared" si="1"/>
        <v>11818560</v>
      </c>
      <c r="N29" s="25">
        <f t="shared" si="6"/>
        <v>31000</v>
      </c>
    </row>
    <row r="30" spans="1:16" x14ac:dyDescent="0.25">
      <c r="A30" s="13">
        <v>29</v>
      </c>
      <c r="B30" s="13">
        <v>29</v>
      </c>
      <c r="C30" s="14">
        <v>10</v>
      </c>
      <c r="D30" s="16" t="s">
        <v>15</v>
      </c>
      <c r="E30" s="16">
        <v>1270</v>
      </c>
      <c r="F30" s="16">
        <v>104</v>
      </c>
      <c r="G30" s="45">
        <v>174</v>
      </c>
      <c r="H30" s="45">
        <f t="shared" si="3"/>
        <v>1548</v>
      </c>
      <c r="I30" s="38">
        <f t="shared" si="4"/>
        <v>1702.8000000000002</v>
      </c>
      <c r="J30" s="29">
        <v>7800</v>
      </c>
      <c r="K30" s="35">
        <f>H30*J30</f>
        <v>12074400</v>
      </c>
      <c r="L30" s="35">
        <f t="shared" si="0"/>
        <v>11470680</v>
      </c>
      <c r="M30" s="35">
        <f t="shared" si="1"/>
        <v>9659520</v>
      </c>
      <c r="N30" s="25">
        <f t="shared" si="6"/>
        <v>25000</v>
      </c>
    </row>
    <row r="31" spans="1:16" x14ac:dyDescent="0.25">
      <c r="A31" s="13">
        <v>30</v>
      </c>
      <c r="B31" s="13">
        <v>30</v>
      </c>
      <c r="C31" s="14">
        <v>10</v>
      </c>
      <c r="D31" s="16" t="s">
        <v>12</v>
      </c>
      <c r="E31" s="16">
        <v>897</v>
      </c>
      <c r="F31" s="16">
        <v>127</v>
      </c>
      <c r="G31" s="45">
        <v>91</v>
      </c>
      <c r="H31" s="45">
        <f t="shared" si="3"/>
        <v>1115</v>
      </c>
      <c r="I31" s="38">
        <f t="shared" si="4"/>
        <v>1226.5</v>
      </c>
      <c r="J31" s="29">
        <v>7800</v>
      </c>
      <c r="K31" s="35">
        <f t="shared" si="5"/>
        <v>8697000</v>
      </c>
      <c r="L31" s="35">
        <f t="shared" si="0"/>
        <v>8262150</v>
      </c>
      <c r="M31" s="35">
        <f t="shared" si="1"/>
        <v>6957600</v>
      </c>
      <c r="N31" s="25">
        <f t="shared" si="6"/>
        <v>18000</v>
      </c>
    </row>
    <row r="32" spans="1:16" x14ac:dyDescent="0.25">
      <c r="A32" s="13">
        <v>31</v>
      </c>
      <c r="B32" s="13">
        <v>31</v>
      </c>
      <c r="C32" s="14">
        <v>11</v>
      </c>
      <c r="D32" s="16" t="s">
        <v>15</v>
      </c>
      <c r="E32" s="16">
        <v>1469</v>
      </c>
      <c r="F32" s="16">
        <v>109</v>
      </c>
      <c r="G32" s="45">
        <v>316</v>
      </c>
      <c r="H32" s="45">
        <f t="shared" si="3"/>
        <v>1894</v>
      </c>
      <c r="I32" s="38">
        <f t="shared" si="4"/>
        <v>2083.4</v>
      </c>
      <c r="J32" s="23">
        <v>7850</v>
      </c>
      <c r="K32" s="35">
        <f t="shared" si="5"/>
        <v>14867900</v>
      </c>
      <c r="L32" s="35">
        <f t="shared" si="0"/>
        <v>14124505</v>
      </c>
      <c r="M32" s="35">
        <f t="shared" si="1"/>
        <v>11894320</v>
      </c>
      <c r="N32" s="25">
        <f t="shared" si="6"/>
        <v>31000</v>
      </c>
    </row>
    <row r="33" spans="1:16" x14ac:dyDescent="0.25">
      <c r="A33" s="13">
        <v>32</v>
      </c>
      <c r="B33" s="13">
        <v>32</v>
      </c>
      <c r="C33" s="14">
        <v>11</v>
      </c>
      <c r="D33" s="16" t="s">
        <v>15</v>
      </c>
      <c r="E33" s="16">
        <v>1270</v>
      </c>
      <c r="F33" s="16">
        <v>104</v>
      </c>
      <c r="G33" s="45">
        <v>174</v>
      </c>
      <c r="H33" s="45">
        <f t="shared" si="3"/>
        <v>1548</v>
      </c>
      <c r="I33" s="38">
        <f t="shared" si="4"/>
        <v>1702.8000000000002</v>
      </c>
      <c r="J33" s="23">
        <v>7850</v>
      </c>
      <c r="K33" s="35">
        <f t="shared" si="5"/>
        <v>12151800</v>
      </c>
      <c r="L33" s="35">
        <f t="shared" si="0"/>
        <v>11544210</v>
      </c>
      <c r="M33" s="35">
        <f t="shared" si="1"/>
        <v>9721440</v>
      </c>
      <c r="N33" s="25">
        <f t="shared" si="6"/>
        <v>25500</v>
      </c>
    </row>
    <row r="34" spans="1:16" x14ac:dyDescent="0.25">
      <c r="A34" s="13">
        <v>33</v>
      </c>
      <c r="B34" s="13">
        <v>33</v>
      </c>
      <c r="C34" s="14">
        <v>11</v>
      </c>
      <c r="D34" s="16" t="s">
        <v>12</v>
      </c>
      <c r="E34" s="16">
        <v>897</v>
      </c>
      <c r="F34" s="16">
        <v>127</v>
      </c>
      <c r="G34" s="45">
        <v>91</v>
      </c>
      <c r="H34" s="45">
        <f t="shared" si="3"/>
        <v>1115</v>
      </c>
      <c r="I34" s="38">
        <f>H34*1.1</f>
        <v>1226.5</v>
      </c>
      <c r="J34" s="23">
        <v>7850</v>
      </c>
      <c r="K34" s="35">
        <f t="shared" si="5"/>
        <v>8752750</v>
      </c>
      <c r="L34" s="35">
        <f t="shared" si="0"/>
        <v>8315112.5</v>
      </c>
      <c r="M34" s="35">
        <f t="shared" si="1"/>
        <v>7002200</v>
      </c>
      <c r="N34" s="25">
        <f t="shared" si="6"/>
        <v>18000</v>
      </c>
    </row>
    <row r="35" spans="1:16" x14ac:dyDescent="0.25">
      <c r="A35" s="13">
        <v>34</v>
      </c>
      <c r="B35" s="13">
        <v>34</v>
      </c>
      <c r="C35" s="14">
        <v>12</v>
      </c>
      <c r="D35" s="16" t="s">
        <v>15</v>
      </c>
      <c r="E35" s="16">
        <v>1469</v>
      </c>
      <c r="F35" s="16">
        <v>109</v>
      </c>
      <c r="G35" s="45">
        <v>316</v>
      </c>
      <c r="H35" s="45">
        <f t="shared" si="3"/>
        <v>1894</v>
      </c>
      <c r="I35" s="38">
        <f t="shared" si="4"/>
        <v>2083.4</v>
      </c>
      <c r="J35" s="23">
        <v>7900</v>
      </c>
      <c r="K35" s="35">
        <f t="shared" si="5"/>
        <v>14962600</v>
      </c>
      <c r="L35" s="35">
        <f t="shared" si="0"/>
        <v>14214470</v>
      </c>
      <c r="M35" s="35">
        <f t="shared" si="1"/>
        <v>11970080</v>
      </c>
      <c r="N35" s="25">
        <f t="shared" si="6"/>
        <v>31000</v>
      </c>
    </row>
    <row r="36" spans="1:16" x14ac:dyDescent="0.25">
      <c r="A36" s="13">
        <v>35</v>
      </c>
      <c r="B36" s="13">
        <v>35</v>
      </c>
      <c r="C36" s="14">
        <v>12</v>
      </c>
      <c r="D36" s="16" t="s">
        <v>15</v>
      </c>
      <c r="E36" s="16">
        <v>1270</v>
      </c>
      <c r="F36" s="16">
        <v>104</v>
      </c>
      <c r="G36" s="45">
        <v>174</v>
      </c>
      <c r="H36" s="45">
        <f>E36+F36+G36</f>
        <v>1548</v>
      </c>
      <c r="I36" s="38">
        <f t="shared" si="4"/>
        <v>1702.8000000000002</v>
      </c>
      <c r="J36" s="23">
        <v>7900</v>
      </c>
      <c r="K36" s="35">
        <f t="shared" si="5"/>
        <v>12229200</v>
      </c>
      <c r="L36" s="35">
        <f t="shared" si="0"/>
        <v>11617740</v>
      </c>
      <c r="M36" s="35">
        <f t="shared" si="1"/>
        <v>9783360</v>
      </c>
      <c r="N36" s="25">
        <f t="shared" si="6"/>
        <v>25500</v>
      </c>
    </row>
    <row r="37" spans="1:16" x14ac:dyDescent="0.25">
      <c r="A37" s="13">
        <v>36</v>
      </c>
      <c r="B37" s="13">
        <v>36</v>
      </c>
      <c r="C37" s="14">
        <v>12</v>
      </c>
      <c r="D37" s="16" t="s">
        <v>12</v>
      </c>
      <c r="E37" s="16">
        <v>897</v>
      </c>
      <c r="F37" s="16">
        <v>127</v>
      </c>
      <c r="G37" s="45">
        <v>91</v>
      </c>
      <c r="H37" s="45">
        <f t="shared" si="3"/>
        <v>1115</v>
      </c>
      <c r="I37" s="38">
        <f t="shared" si="4"/>
        <v>1226.5</v>
      </c>
      <c r="J37" s="23">
        <v>7900</v>
      </c>
      <c r="K37" s="35">
        <f t="shared" si="5"/>
        <v>8808500</v>
      </c>
      <c r="L37" s="35">
        <f t="shared" si="0"/>
        <v>8368075</v>
      </c>
      <c r="M37" s="35">
        <f t="shared" si="1"/>
        <v>7046800</v>
      </c>
      <c r="N37" s="25">
        <f t="shared" si="6"/>
        <v>18500</v>
      </c>
    </row>
    <row r="38" spans="1:16" x14ac:dyDescent="0.25">
      <c r="A38" s="13">
        <v>37</v>
      </c>
      <c r="B38" s="13">
        <v>37</v>
      </c>
      <c r="C38" s="14">
        <v>13</v>
      </c>
      <c r="D38" s="16" t="s">
        <v>15</v>
      </c>
      <c r="E38" s="16">
        <v>1469</v>
      </c>
      <c r="F38" s="16">
        <v>109</v>
      </c>
      <c r="G38" s="45">
        <v>277</v>
      </c>
      <c r="H38" s="45">
        <f t="shared" si="3"/>
        <v>1855</v>
      </c>
      <c r="I38" s="38">
        <f t="shared" si="4"/>
        <v>2040.5000000000002</v>
      </c>
      <c r="J38" s="23">
        <v>7950</v>
      </c>
      <c r="K38" s="35">
        <f t="shared" si="5"/>
        <v>14747250</v>
      </c>
      <c r="L38" s="35">
        <f t="shared" si="0"/>
        <v>14009887.5</v>
      </c>
      <c r="M38" s="35">
        <f t="shared" si="1"/>
        <v>11797800</v>
      </c>
      <c r="N38" s="25">
        <f t="shared" si="6"/>
        <v>30500</v>
      </c>
    </row>
    <row r="39" spans="1:16" x14ac:dyDescent="0.25">
      <c r="A39" s="13">
        <v>38</v>
      </c>
      <c r="B39" s="13">
        <v>38</v>
      </c>
      <c r="C39" s="14">
        <v>13</v>
      </c>
      <c r="D39" s="16" t="s">
        <v>15</v>
      </c>
      <c r="E39" s="16">
        <v>1270</v>
      </c>
      <c r="F39" s="16">
        <v>104</v>
      </c>
      <c r="G39" s="45">
        <v>174</v>
      </c>
      <c r="H39" s="45">
        <f t="shared" si="3"/>
        <v>1548</v>
      </c>
      <c r="I39" s="38">
        <f t="shared" si="4"/>
        <v>1702.8000000000002</v>
      </c>
      <c r="J39" s="23">
        <v>7950</v>
      </c>
      <c r="K39" s="35">
        <f t="shared" si="5"/>
        <v>12306600</v>
      </c>
      <c r="L39" s="35">
        <f t="shared" si="0"/>
        <v>11691270</v>
      </c>
      <c r="M39" s="35">
        <f t="shared" si="1"/>
        <v>9845280</v>
      </c>
      <c r="N39" s="25">
        <f t="shared" si="6"/>
        <v>25500</v>
      </c>
    </row>
    <row r="40" spans="1:16" x14ac:dyDescent="0.25">
      <c r="A40" s="13">
        <v>39</v>
      </c>
      <c r="B40" s="13">
        <v>39</v>
      </c>
      <c r="C40" s="14">
        <v>13</v>
      </c>
      <c r="D40" s="16" t="s">
        <v>12</v>
      </c>
      <c r="E40" s="16">
        <v>897</v>
      </c>
      <c r="F40" s="16">
        <v>127</v>
      </c>
      <c r="G40" s="45">
        <v>91</v>
      </c>
      <c r="H40" s="45">
        <f t="shared" si="3"/>
        <v>1115</v>
      </c>
      <c r="I40" s="38">
        <f t="shared" si="4"/>
        <v>1226.5</v>
      </c>
      <c r="J40" s="23">
        <v>7950</v>
      </c>
      <c r="K40" s="35">
        <f t="shared" si="5"/>
        <v>8864250</v>
      </c>
      <c r="L40" s="35">
        <f t="shared" si="0"/>
        <v>8421037.5</v>
      </c>
      <c r="M40" s="35">
        <f t="shared" si="1"/>
        <v>7091400</v>
      </c>
      <c r="N40" s="25">
        <f t="shared" si="6"/>
        <v>18500</v>
      </c>
    </row>
    <row r="41" spans="1:16" ht="16.5" x14ac:dyDescent="0.3">
      <c r="A41" s="41" t="s">
        <v>2</v>
      </c>
      <c r="B41" s="42"/>
      <c r="C41" s="42"/>
      <c r="D41" s="43"/>
      <c r="E41" s="20">
        <f>SUM(E2:E40)</f>
        <v>47268</v>
      </c>
      <c r="F41" s="20">
        <f>SUM(F2:F40)</f>
        <v>4420</v>
      </c>
      <c r="G41" s="20">
        <f>SUM(G2:G40)</f>
        <v>7475</v>
      </c>
      <c r="H41" s="46">
        <f>SUM(H2:H40)</f>
        <v>59163</v>
      </c>
      <c r="I41" s="20">
        <f>SUM(I2:I40)</f>
        <v>65079.300000000032</v>
      </c>
      <c r="J41" s="21"/>
      <c r="K41" s="36">
        <f>SUM(K2:K40)</f>
        <v>457368150</v>
      </c>
      <c r="L41" s="36">
        <f>SUM(L2:L40)</f>
        <v>434499742.5</v>
      </c>
      <c r="M41" s="36">
        <f>SUM(M2:M40)</f>
        <v>365894520</v>
      </c>
      <c r="N41" s="15"/>
      <c r="P41" s="8"/>
    </row>
    <row r="42" spans="1:16" x14ac:dyDescent="0.25">
      <c r="I42" s="39">
        <f>I41*2300</f>
        <v>149682390.00000006</v>
      </c>
      <c r="K42" s="24">
        <f>K41*0.18</f>
        <v>82326267</v>
      </c>
      <c r="P42" s="2"/>
    </row>
    <row r="43" spans="1:16" x14ac:dyDescent="0.25">
      <c r="I43" s="40"/>
      <c r="K43" s="26"/>
    </row>
    <row r="44" spans="1:16" x14ac:dyDescent="0.25">
      <c r="D44" t="s">
        <v>16</v>
      </c>
    </row>
    <row r="45" spans="1:16" x14ac:dyDescent="0.25">
      <c r="E45" s="28" t="s">
        <v>9</v>
      </c>
      <c r="F45" s="28"/>
      <c r="G45" s="28"/>
      <c r="I45" s="28" t="s">
        <v>17</v>
      </c>
      <c r="J45" s="28"/>
      <c r="K45" s="28" t="s">
        <v>18</v>
      </c>
      <c r="L45" s="28"/>
      <c r="M45" s="28" t="s">
        <v>2</v>
      </c>
    </row>
    <row r="46" spans="1:16" x14ac:dyDescent="0.25">
      <c r="E46" s="28">
        <v>136.51</v>
      </c>
      <c r="F46" s="28"/>
      <c r="G46" s="28"/>
      <c r="H46" s="40">
        <f>E46*10.764</f>
        <v>1469.3936399999998</v>
      </c>
      <c r="I46" s="28">
        <v>10.08</v>
      </c>
      <c r="J46" s="40">
        <f t="shared" ref="J46:J48" si="7">I46*10.764</f>
        <v>108.50112</v>
      </c>
      <c r="K46" s="28">
        <v>29.36</v>
      </c>
      <c r="L46" s="40">
        <f>K46*10.764</f>
        <v>316.03103999999996</v>
      </c>
      <c r="M46" s="44">
        <f>H46+J46+L46</f>
        <v>1893.9257999999995</v>
      </c>
    </row>
    <row r="47" spans="1:16" x14ac:dyDescent="0.25">
      <c r="E47" s="28">
        <v>118.03</v>
      </c>
      <c r="F47" s="28"/>
      <c r="G47" s="28"/>
      <c r="H47" s="40">
        <f>E47*10.764</f>
        <v>1270.4749199999999</v>
      </c>
      <c r="I47" s="28">
        <v>9.68</v>
      </c>
      <c r="J47" s="40">
        <f t="shared" si="7"/>
        <v>104.19551999999999</v>
      </c>
      <c r="K47" s="28">
        <v>16.14</v>
      </c>
      <c r="L47" s="40">
        <f>K47*10.764</f>
        <v>173.73095999999998</v>
      </c>
      <c r="M47" s="44">
        <f>H47+J47+L47</f>
        <v>1548.4013999999997</v>
      </c>
    </row>
    <row r="48" spans="1:16" x14ac:dyDescent="0.25">
      <c r="E48" s="28">
        <v>83.33</v>
      </c>
      <c r="F48" s="28"/>
      <c r="G48" s="28"/>
      <c r="H48" s="40">
        <f>E48*10.764</f>
        <v>896.96411999999998</v>
      </c>
      <c r="I48" s="40">
        <v>11.76</v>
      </c>
      <c r="J48" s="40">
        <f t="shared" si="7"/>
        <v>126.58463999999999</v>
      </c>
      <c r="K48" s="28">
        <v>8.42</v>
      </c>
      <c r="L48" s="40">
        <f>K48*10.764</f>
        <v>90.63288</v>
      </c>
      <c r="M48" s="44">
        <f>H48+J48+L48</f>
        <v>1114.18164</v>
      </c>
    </row>
    <row r="49" spans="3:13" x14ac:dyDescent="0.25">
      <c r="E49" s="28"/>
      <c r="F49" s="28"/>
      <c r="G49" s="28"/>
      <c r="H49" s="40"/>
      <c r="I49" s="40"/>
      <c r="J49" s="28"/>
      <c r="K49" s="28"/>
      <c r="L49" s="28"/>
      <c r="M49" s="28"/>
    </row>
    <row r="50" spans="3:13" x14ac:dyDescent="0.25">
      <c r="D50" t="s">
        <v>19</v>
      </c>
      <c r="E50" s="28">
        <v>118.03</v>
      </c>
      <c r="F50" s="28"/>
      <c r="G50" s="28"/>
      <c r="H50" s="40">
        <f>E50*10.764</f>
        <v>1270.4749199999999</v>
      </c>
      <c r="I50" s="28">
        <v>9.68</v>
      </c>
      <c r="J50" s="40">
        <f t="shared" ref="J50:J52" si="8">I50*10.764</f>
        <v>104.19551999999999</v>
      </c>
      <c r="K50" s="28">
        <v>16.14</v>
      </c>
      <c r="L50" s="40">
        <f>K50*10.764</f>
        <v>173.73095999999998</v>
      </c>
      <c r="M50" s="44">
        <f>H50+J50+L50</f>
        <v>1548.4013999999997</v>
      </c>
    </row>
    <row r="51" spans="3:13" x14ac:dyDescent="0.25">
      <c r="E51" s="28">
        <v>83.33</v>
      </c>
      <c r="F51" s="28"/>
      <c r="G51" s="28"/>
      <c r="H51" s="40">
        <f>E51*10.764</f>
        <v>896.96411999999998</v>
      </c>
      <c r="I51" s="40">
        <v>11.76</v>
      </c>
      <c r="J51" s="40">
        <f t="shared" si="8"/>
        <v>126.58463999999999</v>
      </c>
      <c r="K51" s="28">
        <v>8.42</v>
      </c>
      <c r="L51" s="40">
        <f>K51*10.764</f>
        <v>90.63288</v>
      </c>
      <c r="M51" s="44">
        <f>H51+J51+L51</f>
        <v>1114.18164</v>
      </c>
    </row>
    <row r="52" spans="3:13" x14ac:dyDescent="0.25">
      <c r="E52" s="28">
        <v>136.51</v>
      </c>
      <c r="H52" s="40">
        <f>E52*10.764</f>
        <v>1469.3936399999998</v>
      </c>
      <c r="I52" s="28">
        <v>10.08</v>
      </c>
      <c r="J52" s="40">
        <f t="shared" si="8"/>
        <v>108.50112</v>
      </c>
      <c r="K52" s="28">
        <v>25.74</v>
      </c>
      <c r="L52" s="40">
        <f>K52*10.764</f>
        <v>277.06535999999994</v>
      </c>
      <c r="M52" s="44">
        <f>H52+J52+L52</f>
        <v>1854.9601199999997</v>
      </c>
    </row>
    <row r="53" spans="3:13" x14ac:dyDescent="0.25">
      <c r="H53" s="1"/>
      <c r="J53" s="1"/>
      <c r="M53" s="1"/>
    </row>
    <row r="54" spans="3:13" x14ac:dyDescent="0.25">
      <c r="H54" s="1"/>
      <c r="J54" s="1"/>
      <c r="M54" s="1"/>
    </row>
    <row r="55" spans="3:13" x14ac:dyDescent="0.25">
      <c r="H55" s="1"/>
      <c r="J55" s="1"/>
      <c r="K55" s="1"/>
      <c r="M55" s="1"/>
    </row>
    <row r="56" spans="3:13" x14ac:dyDescent="0.25">
      <c r="I56" s="1"/>
      <c r="K56" s="1"/>
    </row>
    <row r="57" spans="3:13" x14ac:dyDescent="0.25">
      <c r="C57" s="32"/>
      <c r="E57" s="31"/>
      <c r="F57" s="31"/>
      <c r="G57" s="31"/>
      <c r="H57" s="1"/>
      <c r="J57" s="1"/>
      <c r="K57" s="1"/>
      <c r="M57" s="1"/>
    </row>
    <row r="58" spans="3:13" x14ac:dyDescent="0.25">
      <c r="H58" s="1"/>
      <c r="J58" s="1"/>
      <c r="M58" s="1"/>
    </row>
    <row r="59" spans="3:13" x14ac:dyDescent="0.25">
      <c r="H59" s="1"/>
      <c r="J59" s="1"/>
      <c r="M59" s="1"/>
    </row>
    <row r="60" spans="3:13" x14ac:dyDescent="0.25">
      <c r="H60" s="1"/>
      <c r="J60" s="1"/>
      <c r="M60" s="1"/>
    </row>
    <row r="61" spans="3:13" x14ac:dyDescent="0.25">
      <c r="H61" s="1"/>
      <c r="J61" s="1"/>
      <c r="M61" s="1"/>
    </row>
    <row r="62" spans="3:13" x14ac:dyDescent="0.25">
      <c r="H62" s="1"/>
      <c r="J62" s="1"/>
      <c r="M62" s="1"/>
    </row>
  </sheetData>
  <mergeCells count="1">
    <mergeCell ref="A41:D41"/>
  </mergeCells>
  <phoneticPr fontId="1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H84"/>
  <sheetViews>
    <sheetView zoomScale="40" zoomScaleNormal="40" workbookViewId="0">
      <selection activeCell="AD27" sqref="AD27"/>
    </sheetView>
  </sheetViews>
  <sheetFormatPr defaultRowHeight="15" x14ac:dyDescent="0.25"/>
  <cols>
    <col min="32" max="32" width="12.140625" bestFit="1" customWidth="1"/>
  </cols>
  <sheetData>
    <row r="1" spans="21:34" ht="19.5" customHeight="1" x14ac:dyDescent="0.25"/>
    <row r="2" spans="21:34" ht="17.25" customHeight="1" x14ac:dyDescent="0.25"/>
    <row r="6" spans="21:34" ht="15.75" thickBot="1" x14ac:dyDescent="0.3"/>
    <row r="7" spans="21:34" ht="15.75" thickBot="1" x14ac:dyDescent="0.3">
      <c r="AC7" s="7"/>
      <c r="AD7" s="7"/>
      <c r="AE7" s="7"/>
      <c r="AF7" s="30"/>
      <c r="AG7" s="7"/>
      <c r="AH7" s="7"/>
    </row>
    <row r="8" spans="21:34" ht="15.75" thickBot="1" x14ac:dyDescent="0.3">
      <c r="AC8" s="9"/>
      <c r="AD8" s="9"/>
      <c r="AE8" s="9"/>
      <c r="AF8" s="30"/>
      <c r="AG8" s="9"/>
      <c r="AH8" s="9"/>
    </row>
    <row r="9" spans="21:34" ht="15.75" thickBot="1" x14ac:dyDescent="0.3">
      <c r="AC9" s="7"/>
      <c r="AD9" s="7"/>
      <c r="AE9" s="7"/>
      <c r="AF9" s="30"/>
      <c r="AG9" s="7"/>
      <c r="AH9" s="7"/>
    </row>
    <row r="10" spans="21:34" ht="15.75" thickBot="1" x14ac:dyDescent="0.3">
      <c r="AC10" s="9"/>
      <c r="AD10" s="9"/>
      <c r="AE10" s="9"/>
      <c r="AF10" s="30"/>
      <c r="AG10" s="9"/>
      <c r="AH10" s="9"/>
    </row>
    <row r="11" spans="21:34" ht="15.75" thickBot="1" x14ac:dyDescent="0.3">
      <c r="AC11" s="7"/>
      <c r="AD11" s="7"/>
      <c r="AE11" s="7"/>
      <c r="AF11" s="30"/>
      <c r="AG11" s="7"/>
      <c r="AH11" s="7"/>
    </row>
    <row r="12" spans="21:34" ht="15.75" thickBot="1" x14ac:dyDescent="0.3">
      <c r="AC12" s="9"/>
      <c r="AD12" s="9"/>
      <c r="AE12" s="9"/>
      <c r="AF12" s="30"/>
      <c r="AG12" s="9"/>
      <c r="AH12" s="9"/>
    </row>
    <row r="13" spans="21:34" ht="15.75" thickBot="1" x14ac:dyDescent="0.3">
      <c r="AC13" s="7"/>
      <c r="AD13" s="7"/>
      <c r="AE13" s="7"/>
      <c r="AF13" s="30"/>
      <c r="AG13" s="7"/>
      <c r="AH13" s="7"/>
    </row>
    <row r="14" spans="21:34" ht="13.5" customHeight="1" thickBot="1" x14ac:dyDescent="0.3">
      <c r="AC14" s="9"/>
      <c r="AD14" s="9"/>
      <c r="AE14" s="9"/>
      <c r="AF14" s="30"/>
      <c r="AG14" s="9"/>
      <c r="AH14" s="9"/>
    </row>
    <row r="15" spans="21:34" ht="15.75" thickBot="1" x14ac:dyDescent="0.3">
      <c r="U15" s="7"/>
      <c r="V15" s="7"/>
      <c r="W15" s="7"/>
      <c r="X15" s="1"/>
      <c r="Y15" s="7"/>
      <c r="Z15" s="22"/>
      <c r="AA15" s="1"/>
      <c r="AC15" s="7"/>
      <c r="AD15" s="7"/>
      <c r="AE15" s="7"/>
      <c r="AF15" s="30"/>
      <c r="AG15" s="7"/>
      <c r="AH15" s="7"/>
    </row>
    <row r="16" spans="21:34" ht="15.75" thickBot="1" x14ac:dyDescent="0.3">
      <c r="U16" s="9"/>
      <c r="V16" s="9"/>
      <c r="W16" s="9"/>
      <c r="X16" s="1"/>
      <c r="Y16" s="9"/>
      <c r="Z16" s="22"/>
      <c r="AA16" s="1"/>
      <c r="AC16" s="9"/>
      <c r="AD16" s="9"/>
      <c r="AE16" s="9"/>
      <c r="AF16" s="30"/>
      <c r="AG16" s="9"/>
      <c r="AH16" s="9"/>
    </row>
    <row r="17" spans="16:34" ht="15.75" thickBot="1" x14ac:dyDescent="0.3">
      <c r="AC17" s="7"/>
      <c r="AD17" s="7"/>
      <c r="AE17" s="7"/>
      <c r="AF17" s="30"/>
      <c r="AG17" s="7"/>
      <c r="AH17" s="7"/>
    </row>
    <row r="18" spans="16:34" ht="15.75" thickBot="1" x14ac:dyDescent="0.3">
      <c r="AC18" s="9"/>
      <c r="AD18" s="9"/>
      <c r="AE18" s="9"/>
      <c r="AF18" s="30"/>
      <c r="AG18" s="9"/>
      <c r="AH18" s="9"/>
    </row>
    <row r="19" spans="16:34" ht="15.75" thickBot="1" x14ac:dyDescent="0.3">
      <c r="AC19" s="7"/>
      <c r="AD19" s="7"/>
      <c r="AE19" s="7"/>
      <c r="AF19" s="30"/>
      <c r="AG19" s="7"/>
      <c r="AH19" s="7"/>
    </row>
    <row r="20" spans="16:34" x14ac:dyDescent="0.25">
      <c r="AG20">
        <f>SUM(AG7:AG19)</f>
        <v>0</v>
      </c>
    </row>
    <row r="21" spans="16:34" ht="15.75" thickBot="1" x14ac:dyDescent="0.3"/>
    <row r="22" spans="16:34" x14ac:dyDescent="0.25">
      <c r="P22" s="5"/>
      <c r="Q22" s="5"/>
      <c r="R22" s="5"/>
      <c r="S22" s="6"/>
    </row>
    <row r="23" spans="16:34" ht="15.75" thickBot="1" x14ac:dyDescent="0.3">
      <c r="P23" s="3"/>
      <c r="Q23" s="3"/>
      <c r="R23" s="3"/>
      <c r="S23" s="4"/>
    </row>
    <row r="24" spans="16:34" ht="15.75" thickBot="1" x14ac:dyDescent="0.3">
      <c r="P24" s="3"/>
      <c r="Q24" s="3"/>
      <c r="R24" s="3"/>
      <c r="S24" s="4"/>
    </row>
    <row r="84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P24"/>
  <sheetViews>
    <sheetView topLeftCell="A13" zoomScaleNormal="100" workbookViewId="0">
      <selection activeCell="G30" sqref="G30"/>
    </sheetView>
  </sheetViews>
  <sheetFormatPr defaultRowHeight="15" x14ac:dyDescent="0.25"/>
  <cols>
    <col min="6" max="6" width="18.140625" customWidth="1"/>
    <col min="10" max="10" width="14.28515625" bestFit="1" customWidth="1"/>
    <col min="14" max="15" width="14.28515625" bestFit="1" customWidth="1"/>
  </cols>
  <sheetData>
    <row r="4" spans="4:16" x14ac:dyDescent="0.25">
      <c r="J4" s="8"/>
      <c r="K4" s="2"/>
      <c r="M4" s="18"/>
      <c r="N4" s="19"/>
      <c r="O4" s="19">
        <f>M4+N4+J4</f>
        <v>0</v>
      </c>
      <c r="P4" s="2" t="e">
        <f>O4/G4</f>
        <v>#DIV/0!</v>
      </c>
    </row>
    <row r="5" spans="4:16" x14ac:dyDescent="0.25">
      <c r="J5" s="8"/>
      <c r="K5" s="2"/>
      <c r="M5" s="18"/>
      <c r="N5" s="19"/>
      <c r="O5" s="18"/>
    </row>
    <row r="6" spans="4:16" x14ac:dyDescent="0.25">
      <c r="J6" s="8"/>
      <c r="K6" s="2"/>
      <c r="L6" s="2"/>
      <c r="M6" s="18"/>
      <c r="N6" s="18"/>
      <c r="O6" s="18"/>
    </row>
    <row r="7" spans="4:16" x14ac:dyDescent="0.25">
      <c r="J7" s="8"/>
      <c r="K7" s="2"/>
    </row>
    <row r="8" spans="4:16" x14ac:dyDescent="0.25">
      <c r="J8" s="8"/>
      <c r="K8" s="2"/>
    </row>
    <row r="9" spans="4:16" x14ac:dyDescent="0.25">
      <c r="J9" s="8"/>
      <c r="K9" s="2"/>
      <c r="L9" s="2"/>
    </row>
    <row r="10" spans="4:16" x14ac:dyDescent="0.25">
      <c r="D10" s="18"/>
      <c r="E10" s="18"/>
      <c r="F10" s="18"/>
      <c r="G10" s="18"/>
      <c r="H10" s="18"/>
      <c r="J10" s="8"/>
      <c r="K10" s="19"/>
      <c r="L10" s="2"/>
    </row>
    <row r="11" spans="4:16" x14ac:dyDescent="0.25">
      <c r="D11" s="18"/>
      <c r="E11" s="18"/>
      <c r="F11" s="18"/>
      <c r="G11" s="18"/>
      <c r="H11" s="18"/>
      <c r="J11" s="8"/>
      <c r="K11" s="19"/>
      <c r="L11" s="2"/>
    </row>
    <row r="12" spans="4:16" x14ac:dyDescent="0.25">
      <c r="D12" s="18"/>
      <c r="E12" s="18"/>
      <c r="F12" s="18"/>
      <c r="G12" s="18"/>
      <c r="J12" s="8"/>
      <c r="K12" s="19"/>
      <c r="L12" s="2"/>
    </row>
    <row r="13" spans="4:16" x14ac:dyDescent="0.25">
      <c r="D13" s="18"/>
      <c r="E13" s="18"/>
      <c r="F13" s="18"/>
      <c r="G13" s="18"/>
      <c r="H13" s="18"/>
      <c r="J13" s="8"/>
      <c r="K13" s="19"/>
      <c r="L13" s="2"/>
    </row>
    <row r="14" spans="4:16" x14ac:dyDescent="0.25">
      <c r="D14" s="18"/>
      <c r="E14" s="18"/>
      <c r="F14" s="18"/>
      <c r="G14" s="18"/>
      <c r="H14" s="18"/>
      <c r="J14" s="26"/>
      <c r="K14" s="19"/>
      <c r="L14" s="2"/>
    </row>
    <row r="15" spans="4:16" x14ac:dyDescent="0.25">
      <c r="D15" s="18"/>
      <c r="E15" s="18"/>
      <c r="F15" s="18"/>
      <c r="G15" s="18"/>
      <c r="H15" s="18"/>
      <c r="K15" s="19"/>
      <c r="L15" s="2"/>
    </row>
    <row r="16" spans="4:16" x14ac:dyDescent="0.25">
      <c r="D16" s="18"/>
      <c r="E16" s="18"/>
      <c r="F16" s="18"/>
      <c r="G16" s="18"/>
      <c r="H16" s="18"/>
      <c r="K16" s="19"/>
      <c r="L16" s="2"/>
    </row>
    <row r="17" spans="4:12" x14ac:dyDescent="0.25">
      <c r="D17" s="18"/>
      <c r="E17" s="18"/>
      <c r="F17" s="18"/>
      <c r="G17" s="18"/>
      <c r="H17" s="18"/>
      <c r="K17" s="19"/>
      <c r="L17" s="2"/>
    </row>
    <row r="18" spans="4:12" x14ac:dyDescent="0.25">
      <c r="D18" s="18"/>
      <c r="E18" s="18"/>
      <c r="F18" s="18"/>
      <c r="G18" s="18"/>
      <c r="H18" s="18"/>
      <c r="K18" s="19"/>
      <c r="L18" s="2"/>
    </row>
    <row r="19" spans="4:12" x14ac:dyDescent="0.25">
      <c r="D19" s="1"/>
      <c r="L19" s="2"/>
    </row>
    <row r="24" spans="4:12" x14ac:dyDescent="0.25">
      <c r="D24">
        <v>1551.66</v>
      </c>
      <c r="E24">
        <v>16500</v>
      </c>
      <c r="F24">
        <f>E24*D24</f>
        <v>25602390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0" sqref="K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0" sqref="L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Samruddhi Elite</vt:lpstr>
      <vt:lpstr>RERA</vt:lpstr>
      <vt:lpstr>IGR</vt:lpstr>
      <vt:lpstr>Listing1</vt:lpstr>
      <vt:lpstr>Sheet2</vt:lpstr>
      <vt:lpstr>Listing2</vt:lpstr>
      <vt:lpstr>Listing3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2024-03-14T23:07:42Z</dcterms:modified>
</cp:coreProperties>
</file>