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ARB Churchgate\Sharzima Imtiaz Mukhri\"/>
    </mc:Choice>
  </mc:AlternateContent>
  <xr:revisionPtr revIDLastSave="0" documentId="13_ncr:1_{AABE6FDF-B549-4E4B-92C6-7954935A3A34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8" i="23"/>
  <c r="F7" i="23"/>
  <c r="F6" i="23"/>
  <c r="F5" i="23"/>
  <c r="F14" i="23" s="1"/>
  <c r="F12" i="23" l="1"/>
  <c r="F13" i="23" s="1"/>
  <c r="F16" i="23" s="1"/>
  <c r="F19" i="23" s="1"/>
  <c r="C21" i="23"/>
  <c r="C20" i="23"/>
  <c r="P11" i="4"/>
  <c r="P10" i="4"/>
  <c r="P4" i="4"/>
  <c r="Q4" i="4" s="1"/>
  <c r="P3" i="4"/>
  <c r="G31" i="4"/>
  <c r="P2" i="4"/>
  <c r="F25" i="23" l="1"/>
  <c r="F21" i="23"/>
  <c r="F20" i="23"/>
  <c r="C5" i="25"/>
  <c r="C4" i="25"/>
  <c r="C3" i="25"/>
  <c r="Q2" i="4"/>
  <c r="B2" i="4" s="1"/>
  <c r="C2" i="4" s="1"/>
  <c r="B3" i="4"/>
  <c r="C3" i="4" s="1"/>
  <c r="D3" i="4" s="1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<sst xmlns="http://schemas.openxmlformats.org/spreadsheetml/2006/main" count="138" uniqueCount="94">
  <si>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</si>
  <si>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</si>
  <si>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</si>
  <si>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</si>
  <si>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</si>
  <si>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</si>
  <si>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</si>
  <si>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</si>
  <si>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</si>
  <si>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</si>
  <si>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</si>
  <si>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</si>
  <si>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</si>
  <si>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</si>
  <si>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</si>
  <si>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</si>
  <si>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</si>
  <si>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</si>
  <si>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</si>
  <si>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</si>
  <si>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</si>
  <si>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</si>
  <si>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</si>
  <si>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</si>
  <si>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</si>
  <si>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</si>
  <si>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</si>
  <si>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</si>
  <si>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</si>
  <si>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</si>
  <si>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</si>
  <si>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</si>
  <si>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</si>
  <si>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</si>
  <si>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</si>
  <si>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</si>
  <si>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</si>
  <si>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</si>
  <si>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</si>
  <si>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</si>
  <si>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</si>
  <si>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</si>
  <si>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</si>
  <si>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</si>
  <si>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</si>
  <si>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</si>
  <si>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</si>
  <si>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</si>
  <si>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</si>
  <si>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</si>
  <si>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</si>
  <si>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</si>
  <si>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</si>
  <si>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</si>
  <si>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</si>
  <si>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</si>
  <si>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</si>
  <si>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</si>
  <si>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</si>
  <si>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</si>
  <si>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</si>
  <si>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</si>
  <si>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</si>
  <si>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</si>
  <si>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</si>
  <si>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</si>
  <si>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</si>
  <si>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</si>
  <si>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</si>
  <si>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</si>
  <si>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</si>
  <si>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</si>
  <si>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</si>
  <si>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</si>
  <si>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</si>
  <si>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</si>
  <si>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</si>
  <si>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</si>
  <si>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</si>
  <si>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</si>
  <si>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</si>
  <si>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</si>
  <si>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</si>
  <si>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</si>
  <si>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</si>
  <si>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17.05.2014</t>
  </si>
  <si>
    <t>IGR-26.02.24</t>
  </si>
  <si>
    <t>IGR-06.09.23</t>
  </si>
  <si>
    <t>IGR-31.08.23</t>
  </si>
  <si>
    <t>IGR-11.01.24</t>
  </si>
  <si>
    <t>IGR-10.01.24</t>
  </si>
  <si>
    <t>Vastukala</t>
  </si>
  <si>
    <t>Yogesh Vankar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</si>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</sst>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B57DB-9FA8-4A48-8A13-9FD4C63FB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1ACFE8-E07B-4334-A8B5-DA9915884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400695-2E3D-460B-9950-9ED74C165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2EE9A0-2B5B-4F8C-BB68-21BC01CAF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287492</xdr:colOff>
      <xdr:row>47</xdr:row>
      <xdr:rowOff>163124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5143F9-6B1E-4C51-819C-C3D3B62C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479492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59EBA-87F0-4CC5-8CEA-951FAEF24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173856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F9EBF2-CC74-47FC-A1C8-8F2763396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42656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97D0B-CF45-48BA-BCD8-429031511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473232-42D1-4E02-94CC-8D33D9E8C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CCF51-549E-42D8-B4D7-89847661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I27" sqref="I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M84"/>
  <sheetViews>
    <sheetView workbookViewId="0">
      <selection activeCell="M26" sqref="M26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32000</v>
      </c>
      <c r="D3" s="22" t="s">
        <v>76</v>
      </c>
      <c r="E3" s="6" t="s">
        <v>84</v>
      </c>
      <c r="F3" s="19">
        <v>32500</v>
      </c>
      <c r="G3" s="22" t="s">
        <v>76</v>
      </c>
      <c r="H3" s="6" t="s">
        <v>84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29000</v>
      </c>
      <c r="D5" s="22"/>
      <c r="F5" s="19">
        <f>F3-F4</f>
        <v>29500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29000</v>
      </c>
      <c r="D14" s="22"/>
      <c r="F14" s="19">
        <f>F5</f>
        <v>29500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32000</v>
      </c>
      <c r="D16" s="22"/>
      <c r="F16" s="20">
        <f>F14+F13</f>
        <v>32500</v>
      </c>
      <c r="G16" s="22"/>
    </row>
    <row r="17" spans="1:13" x14ac:dyDescent="0.25">
      <c r="B17" s="23"/>
      <c r="C17" s="24" t="s">
        <v>91</v>
      </c>
      <c r="D17" s="24"/>
      <c r="F17" s="24" t="s">
        <v>92</v>
      </c>
      <c r="G17" s="24"/>
    </row>
    <row r="18" spans="1:13" x14ac:dyDescent="0.25">
      <c r="A18" s="72" t="str">
        <f>E3</f>
        <v>ACA</v>
      </c>
      <c r="B18" s="7"/>
      <c r="C18" s="29">
        <v>463</v>
      </c>
      <c r="D18" s="24"/>
      <c r="F18" s="29">
        <v>463</v>
      </c>
      <c r="G18" s="24"/>
    </row>
    <row r="19" spans="1:13" x14ac:dyDescent="0.25">
      <c r="A19" s="15" t="s">
        <v>74</v>
      </c>
      <c r="B19" s="6"/>
      <c r="C19" s="30">
        <f>C18*C16</f>
        <v>14816000</v>
      </c>
      <c r="D19" s="31"/>
      <c r="E19" s="66"/>
      <c r="F19" s="30">
        <f>F18*F16</f>
        <v>15047500</v>
      </c>
      <c r="G19" s="31"/>
      <c r="H19" s="66"/>
    </row>
    <row r="20" spans="1:13" x14ac:dyDescent="0.25">
      <c r="A20" s="15" t="s">
        <v>24</v>
      </c>
      <c r="C20" s="32">
        <f>C19*85%</f>
        <v>12593600</v>
      </c>
      <c r="D20" s="30"/>
      <c r="F20" s="32">
        <f>F19*85%</f>
        <v>12790375</v>
      </c>
      <c r="G20" s="30"/>
    </row>
    <row r="21" spans="1:13" x14ac:dyDescent="0.25">
      <c r="A21" s="15" t="s">
        <v>25</v>
      </c>
      <c r="C21" s="32">
        <f>C19*70%</f>
        <v>10371200</v>
      </c>
      <c r="D21" s="32"/>
      <c r="F21" s="32">
        <f>F19*70%</f>
        <v>10533250</v>
      </c>
      <c r="G21" s="32"/>
    </row>
    <row r="22" spans="1:13" x14ac:dyDescent="0.25">
      <c r="A22" s="15"/>
      <c r="D22" s="24"/>
      <c r="G22" s="24"/>
    </row>
    <row r="23" spans="1:13" x14ac:dyDescent="0.25">
      <c r="A23" s="33" t="s">
        <v>26</v>
      </c>
      <c r="B23" s="34"/>
      <c r="C23" s="35">
        <f>C4*C18</f>
        <v>1389000</v>
      </c>
      <c r="D23" s="35"/>
      <c r="F23" s="35">
        <f>F4*F18</f>
        <v>1389000</v>
      </c>
      <c r="G23" s="35"/>
    </row>
    <row r="24" spans="1:13" x14ac:dyDescent="0.25">
      <c r="A24" s="15" t="s">
        <v>27</v>
      </c>
    </row>
    <row r="25" spans="1:13" x14ac:dyDescent="0.25">
      <c r="A25" s="36" t="s">
        <v>28</v>
      </c>
      <c r="B25" s="16"/>
      <c r="C25" s="32">
        <f>C19*0.025/12</f>
        <v>30866.666666666668</v>
      </c>
      <c r="D25" s="32"/>
      <c r="F25" s="32">
        <f>F19*0.025/12</f>
        <v>31348.958333333332</v>
      </c>
      <c r="G25" s="32"/>
    </row>
    <row r="26" spans="1:13" x14ac:dyDescent="0.25">
      <c r="C26" s="32"/>
      <c r="D26" s="32"/>
      <c r="F26" s="32"/>
      <c r="G26" s="32"/>
      <c r="M26" t="s">
        <v>93</v>
      </c>
    </row>
    <row r="27" spans="1:13" x14ac:dyDescent="0.25">
      <c r="C27" s="32"/>
      <c r="D27" s="32"/>
      <c r="F27" s="32"/>
      <c r="G27" s="32"/>
    </row>
    <row r="28" spans="1:13" x14ac:dyDescent="0.25">
      <c r="C28"/>
      <c r="D28"/>
      <c r="F28"/>
      <c r="G28"/>
    </row>
    <row r="29" spans="1:13" x14ac:dyDescent="0.25">
      <c r="C29"/>
      <c r="D29"/>
      <c r="F29"/>
      <c r="G29"/>
    </row>
    <row r="30" spans="1:13" x14ac:dyDescent="0.25">
      <c r="C30"/>
      <c r="D30"/>
      <c r="F30"/>
      <c r="G30"/>
    </row>
    <row r="31" spans="1:13" x14ac:dyDescent="0.25">
      <c r="C31"/>
      <c r="D31"/>
      <c r="F31"/>
      <c r="G31"/>
    </row>
    <row r="32" spans="1:13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20" sqref="S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509.13719999999995</v>
      </c>
      <c r="C2" s="4">
        <f t="shared" ref="C2:C16" si="1">B2*1.2</f>
        <v>610.96463999999992</v>
      </c>
      <c r="D2" s="4">
        <f t="shared" ref="D2:D16" si="2">C2*1.2</f>
        <v>733.15756799999986</v>
      </c>
      <c r="E2" s="5">
        <f t="shared" ref="E2:E16" si="3">R2</f>
        <v>14800000</v>
      </c>
      <c r="F2" s="79">
        <f t="shared" ref="F2:F15" si="4">ROUND((E2/B2),0)</f>
        <v>29069</v>
      </c>
      <c r="G2" s="79">
        <f t="shared" ref="G2:G15" si="5">ROUND((E2/C2),0)</f>
        <v>24224</v>
      </c>
      <c r="H2" s="79">
        <f t="shared" ref="H2:H15" si="6">ROUND((E2/D2),0)</f>
        <v>20187</v>
      </c>
      <c r="I2" s="79">
        <f t="shared" ref="I2:I15" si="7">T2</f>
        <v>0</v>
      </c>
      <c r="J2" s="79">
        <f t="shared" ref="J2:J15" si="8">U2</f>
        <v>0</v>
      </c>
      <c r="K2" s="80"/>
      <c r="L2" s="80"/>
      <c r="M2" s="80"/>
      <c r="N2" s="80"/>
      <c r="O2" s="80">
        <v>0</v>
      </c>
      <c r="P2" s="80">
        <f>56.76*10.764</f>
        <v>610.96463999999992</v>
      </c>
      <c r="Q2" s="80">
        <f t="shared" ref="Q2:Q10" si="9">P2/1.2</f>
        <v>509.13719999999995</v>
      </c>
      <c r="R2" s="81">
        <v>14800000</v>
      </c>
      <c r="S2" s="81" t="s">
        <v>86</v>
      </c>
    </row>
    <row r="3" spans="1:19" x14ac:dyDescent="0.25">
      <c r="A3" s="4">
        <v>2</v>
      </c>
      <c r="B3" s="4">
        <f t="shared" si="0"/>
        <v>455</v>
      </c>
      <c r="C3" s="4">
        <f t="shared" si="1"/>
        <v>546</v>
      </c>
      <c r="D3" s="4">
        <f t="shared" si="2"/>
        <v>655.19999999999993</v>
      </c>
      <c r="E3" s="5">
        <f t="shared" si="3"/>
        <v>14500000</v>
      </c>
      <c r="F3" s="73">
        <f t="shared" si="4"/>
        <v>31868</v>
      </c>
      <c r="G3" s="73">
        <f t="shared" si="5"/>
        <v>26557</v>
      </c>
      <c r="H3" s="73">
        <f t="shared" si="6"/>
        <v>22131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ref="P3" si="10">O3/1.2</f>
        <v>0</v>
      </c>
      <c r="Q3" s="7">
        <v>455</v>
      </c>
      <c r="R3" s="74">
        <v>14500000</v>
      </c>
      <c r="S3" s="74" t="s">
        <v>87</v>
      </c>
    </row>
    <row r="4" spans="1:19" x14ac:dyDescent="0.25">
      <c r="A4" s="4">
        <v>3</v>
      </c>
      <c r="B4" s="4">
        <f t="shared" si="0"/>
        <v>425.80589999999995</v>
      </c>
      <c r="C4" s="4">
        <f t="shared" si="1"/>
        <v>510.9670799999999</v>
      </c>
      <c r="D4" s="4">
        <f t="shared" si="2"/>
        <v>613.16049599999985</v>
      </c>
      <c r="E4" s="5">
        <f t="shared" si="3"/>
        <v>17325000</v>
      </c>
      <c r="F4" s="75">
        <f t="shared" si="4"/>
        <v>40688</v>
      </c>
      <c r="G4" s="75">
        <f t="shared" si="5"/>
        <v>33906</v>
      </c>
      <c r="H4" s="75">
        <f t="shared" si="6"/>
        <v>28255</v>
      </c>
      <c r="I4" s="75">
        <f t="shared" si="7"/>
        <v>0</v>
      </c>
      <c r="J4" s="75">
        <f t="shared" si="8"/>
        <v>0</v>
      </c>
      <c r="K4" s="76"/>
      <c r="L4" s="76"/>
      <c r="M4" s="76"/>
      <c r="N4" s="76"/>
      <c r="O4" s="76">
        <v>0</v>
      </c>
      <c r="P4" s="76">
        <f>47.47*10.764</f>
        <v>510.96707999999995</v>
      </c>
      <c r="Q4" s="76">
        <f t="shared" ref="Q4" si="11">P4/1.2</f>
        <v>425.80589999999995</v>
      </c>
      <c r="R4" s="77">
        <v>17325000</v>
      </c>
      <c r="S4" s="77" t="s">
        <v>88</v>
      </c>
    </row>
    <row r="5" spans="1:19" x14ac:dyDescent="0.25">
      <c r="A5" s="4">
        <v>4</v>
      </c>
      <c r="B5" s="4">
        <f t="shared" si="0"/>
        <v>463</v>
      </c>
      <c r="C5" s="4">
        <f t="shared" si="1"/>
        <v>555.6</v>
      </c>
      <c r="D5" s="4">
        <f t="shared" si="2"/>
        <v>666.72</v>
      </c>
      <c r="E5" s="5">
        <f t="shared" si="3"/>
        <v>16800000</v>
      </c>
      <c r="F5" s="75">
        <f t="shared" si="4"/>
        <v>36285</v>
      </c>
      <c r="G5" s="75">
        <f t="shared" si="5"/>
        <v>30238</v>
      </c>
      <c r="H5" s="75">
        <f t="shared" si="6"/>
        <v>25198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f t="shared" ref="P5:P9" si="12">O5/1.2</f>
        <v>0</v>
      </c>
      <c r="Q5" s="76">
        <v>463</v>
      </c>
      <c r="R5" s="77">
        <v>16800000</v>
      </c>
      <c r="S5" s="77"/>
    </row>
    <row r="6" spans="1:19" x14ac:dyDescent="0.25">
      <c r="A6" s="4">
        <v>5</v>
      </c>
      <c r="B6" s="4">
        <f t="shared" si="0"/>
        <v>463</v>
      </c>
      <c r="C6" s="4">
        <f t="shared" si="1"/>
        <v>555.6</v>
      </c>
      <c r="D6" s="4">
        <f t="shared" si="2"/>
        <v>666.72</v>
      </c>
      <c r="E6" s="5">
        <f t="shared" si="3"/>
        <v>17000000</v>
      </c>
      <c r="F6" s="79">
        <f t="shared" si="4"/>
        <v>36717</v>
      </c>
      <c r="G6" s="79">
        <f t="shared" si="5"/>
        <v>30598</v>
      </c>
      <c r="H6" s="79">
        <f t="shared" si="6"/>
        <v>25498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f t="shared" si="12"/>
        <v>0</v>
      </c>
      <c r="Q6" s="80">
        <v>463</v>
      </c>
      <c r="R6" s="81">
        <v>17000000</v>
      </c>
      <c r="S6" s="77"/>
    </row>
    <row r="7" spans="1:19" x14ac:dyDescent="0.25">
      <c r="A7" s="4">
        <v>6</v>
      </c>
      <c r="B7" s="4">
        <f t="shared" si="0"/>
        <v>459</v>
      </c>
      <c r="C7" s="4">
        <f t="shared" si="1"/>
        <v>550.79999999999995</v>
      </c>
      <c r="D7" s="4">
        <f t="shared" si="2"/>
        <v>660.95999999999992</v>
      </c>
      <c r="E7" s="5">
        <f t="shared" si="3"/>
        <v>16000000</v>
      </c>
      <c r="F7" s="79">
        <f t="shared" si="4"/>
        <v>34858</v>
      </c>
      <c r="G7" s="79">
        <f t="shared" si="5"/>
        <v>29049</v>
      </c>
      <c r="H7" s="79">
        <f t="shared" si="6"/>
        <v>24207</v>
      </c>
      <c r="I7" s="79">
        <f t="shared" si="7"/>
        <v>0</v>
      </c>
      <c r="J7" s="79">
        <f t="shared" si="8"/>
        <v>0</v>
      </c>
      <c r="K7" s="80"/>
      <c r="L7" s="80"/>
      <c r="M7" s="80"/>
      <c r="N7" s="80"/>
      <c r="O7" s="80">
        <v>0</v>
      </c>
      <c r="P7" s="80">
        <f t="shared" si="12"/>
        <v>0</v>
      </c>
      <c r="Q7" s="80">
        <v>459</v>
      </c>
      <c r="R7" s="81">
        <v>16000000</v>
      </c>
      <c r="S7" s="77"/>
    </row>
    <row r="8" spans="1:19" x14ac:dyDescent="0.25">
      <c r="A8" s="4">
        <v>7</v>
      </c>
      <c r="B8" s="4">
        <f t="shared" si="0"/>
        <v>510</v>
      </c>
      <c r="C8" s="4">
        <f t="shared" si="1"/>
        <v>612</v>
      </c>
      <c r="D8" s="4">
        <f t="shared" si="2"/>
        <v>734.4</v>
      </c>
      <c r="E8" s="5">
        <f t="shared" si="3"/>
        <v>17000000</v>
      </c>
      <c r="F8" s="73">
        <f t="shared" si="4"/>
        <v>33333</v>
      </c>
      <c r="G8" s="73">
        <f t="shared" si="5"/>
        <v>27778</v>
      </c>
      <c r="H8" s="73">
        <f t="shared" si="6"/>
        <v>23148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12"/>
        <v>0</v>
      </c>
      <c r="Q8" s="7">
        <v>510</v>
      </c>
      <c r="R8" s="74">
        <v>17000000</v>
      </c>
      <c r="S8" s="77"/>
    </row>
    <row r="9" spans="1:19" x14ac:dyDescent="0.25">
      <c r="A9" s="4">
        <v>8</v>
      </c>
      <c r="B9" s="4">
        <f t="shared" si="0"/>
        <v>455</v>
      </c>
      <c r="C9" s="4">
        <f t="shared" si="1"/>
        <v>546</v>
      </c>
      <c r="D9" s="4">
        <f t="shared" si="2"/>
        <v>655.19999999999993</v>
      </c>
      <c r="E9" s="5">
        <f t="shared" si="3"/>
        <v>15500000</v>
      </c>
      <c r="F9" s="73">
        <f t="shared" si="4"/>
        <v>34066</v>
      </c>
      <c r="G9" s="73">
        <f t="shared" si="5"/>
        <v>28388</v>
      </c>
      <c r="H9" s="73">
        <f t="shared" si="6"/>
        <v>23657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12"/>
        <v>0</v>
      </c>
      <c r="Q9" s="7">
        <v>455</v>
      </c>
      <c r="R9" s="74">
        <v>15500000</v>
      </c>
      <c r="S9" s="77"/>
    </row>
    <row r="10" spans="1:19" x14ac:dyDescent="0.25">
      <c r="A10" s="4">
        <v>9</v>
      </c>
      <c r="B10" s="4">
        <f t="shared" si="0"/>
        <v>428.3175</v>
      </c>
      <c r="C10" s="4">
        <f t="shared" si="1"/>
        <v>513.98099999999999</v>
      </c>
      <c r="D10" s="4">
        <f t="shared" si="2"/>
        <v>616.77719999999999</v>
      </c>
      <c r="E10" s="5">
        <f t="shared" si="3"/>
        <v>17792000</v>
      </c>
      <c r="F10" s="75">
        <f t="shared" si="4"/>
        <v>41539</v>
      </c>
      <c r="G10" s="75">
        <f t="shared" si="5"/>
        <v>34616</v>
      </c>
      <c r="H10" s="75">
        <f t="shared" si="6"/>
        <v>28847</v>
      </c>
      <c r="I10" s="75">
        <f t="shared" si="7"/>
        <v>0</v>
      </c>
      <c r="J10" s="75">
        <f t="shared" si="8"/>
        <v>0</v>
      </c>
      <c r="K10" s="76"/>
      <c r="L10" s="76"/>
      <c r="M10" s="76"/>
      <c r="N10" s="76"/>
      <c r="O10" s="76">
        <v>0</v>
      </c>
      <c r="P10" s="76">
        <f>47.75*10.764</f>
        <v>513.98099999999999</v>
      </c>
      <c r="Q10" s="76">
        <f t="shared" si="9"/>
        <v>428.3175</v>
      </c>
      <c r="R10" s="77">
        <v>17792000</v>
      </c>
      <c r="S10" s="77" t="s">
        <v>89</v>
      </c>
    </row>
    <row r="11" spans="1:19" x14ac:dyDescent="0.25">
      <c r="A11" s="4">
        <v>10</v>
      </c>
      <c r="B11" s="4">
        <f t="shared" si="0"/>
        <v>428.3175</v>
      </c>
      <c r="C11" s="4">
        <f t="shared" si="1"/>
        <v>513.98099999999999</v>
      </c>
      <c r="D11" s="4">
        <f t="shared" si="2"/>
        <v>616.77719999999999</v>
      </c>
      <c r="E11" s="5">
        <f t="shared" si="3"/>
        <v>18075000</v>
      </c>
      <c r="F11" s="75">
        <f t="shared" si="4"/>
        <v>42200</v>
      </c>
      <c r="G11" s="75">
        <f t="shared" si="5"/>
        <v>35167</v>
      </c>
      <c r="H11" s="75">
        <f t="shared" si="6"/>
        <v>29306</v>
      </c>
      <c r="I11" s="75">
        <f t="shared" si="7"/>
        <v>0</v>
      </c>
      <c r="J11" s="75">
        <f t="shared" si="8"/>
        <v>0</v>
      </c>
      <c r="K11" s="76"/>
      <c r="L11" s="76"/>
      <c r="M11" s="76"/>
      <c r="N11" s="76"/>
      <c r="O11" s="76">
        <v>0</v>
      </c>
      <c r="P11" s="76">
        <f>47.75*10.764</f>
        <v>513.98099999999999</v>
      </c>
      <c r="Q11" s="76">
        <f t="shared" ref="Q11:Q15" si="13">P11/1.2</f>
        <v>428.3175</v>
      </c>
      <c r="R11" s="77">
        <v>18075000</v>
      </c>
      <c r="S11" s="77" t="s">
        <v>90</v>
      </c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14">O12/1.2</f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4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4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4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53" t="s">
        <v>71</v>
      </c>
      <c r="G27" s="53">
        <v>438</v>
      </c>
    </row>
    <row r="28" spans="1:19" s="10" customFormat="1" x14ac:dyDescent="0.25">
      <c r="C28" s="68" t="s">
        <v>75</v>
      </c>
      <c r="D28" s="68" t="s">
        <v>85</v>
      </c>
      <c r="F28" s="53" t="s">
        <v>84</v>
      </c>
      <c r="G28" s="53">
        <v>463</v>
      </c>
    </row>
    <row r="29" spans="1:19" s="10" customFormat="1" x14ac:dyDescent="0.25">
      <c r="C29" s="68" t="s">
        <v>1</v>
      </c>
      <c r="D29" s="68">
        <v>16114968</v>
      </c>
      <c r="F29" s="53" t="s">
        <v>72</v>
      </c>
      <c r="G29" s="53">
        <v>556</v>
      </c>
      <c r="H29" s="10">
        <f>G29/G28</f>
        <v>1.2008639308855291</v>
      </c>
    </row>
    <row r="30" spans="1:19" s="10" customFormat="1" x14ac:dyDescent="0.25">
      <c r="F30" s="53" t="s">
        <v>73</v>
      </c>
      <c r="G30" s="53">
        <v>35000</v>
      </c>
    </row>
    <row r="31" spans="1:19" s="10" customFormat="1" x14ac:dyDescent="0.25">
      <c r="C31" s="71"/>
      <c r="D31" s="71"/>
      <c r="F31" s="71" t="s">
        <v>74</v>
      </c>
      <c r="G31" s="71">
        <f>G28*G30</f>
        <v>16205000</v>
      </c>
      <c r="H31" s="10">
        <f>G31/D29</f>
        <v>1.005586855648736</v>
      </c>
    </row>
    <row r="32" spans="1:19" s="10" customFormat="1" x14ac:dyDescent="0.25">
      <c r="C32" s="71"/>
      <c r="D32" s="71"/>
      <c r="F32" s="71" t="s">
        <v>24</v>
      </c>
      <c r="G32" s="71">
        <f>G31*90%</f>
        <v>14584500</v>
      </c>
    </row>
    <row r="33" spans="3:7" s="10" customFormat="1" x14ac:dyDescent="0.25">
      <c r="C33" s="71"/>
      <c r="D33" s="71"/>
      <c r="F33" s="71" t="s">
        <v>25</v>
      </c>
      <c r="G33" s="71">
        <f>G31*80%</f>
        <v>12964000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2024-05-23T05:15:36Z</dcterms:modified>
</cp:coreProperties>
</file>