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D1D8C24-0AC5-46DF-B2B8-1B8BD31DD5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P23" i="1"/>
  <c r="P24" i="1"/>
  <c r="P25" i="1"/>
  <c r="P26" i="1"/>
  <c r="P27" i="1"/>
  <c r="P28" i="1"/>
  <c r="P29" i="1"/>
  <c r="P30" i="1"/>
  <c r="P22" i="1"/>
  <c r="P31" i="1" s="1"/>
  <c r="C20" i="1"/>
  <c r="B20" i="1"/>
  <c r="G7" i="1"/>
  <c r="G6" i="1"/>
  <c r="C10" i="1"/>
  <c r="C11" i="1" s="1"/>
  <c r="B10" i="1"/>
  <c r="C8" i="1"/>
  <c r="C6" i="1"/>
  <c r="C5" i="1"/>
  <c r="C14" i="1" s="1"/>
  <c r="C12" i="1" l="1"/>
  <c r="C13" i="1" s="1"/>
  <c r="C15" i="1" s="1"/>
  <c r="C17" i="1" s="1"/>
  <c r="C21" i="1" s="1"/>
  <c r="C19" i="1" l="1"/>
  <c r="C18" i="1"/>
  <c r="G37" i="1"/>
  <c r="J4" i="1" l="1"/>
  <c r="H29" i="1" l="1"/>
  <c r="K36" i="1" l="1"/>
  <c r="J5" i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H3" i="1" l="1"/>
  <c r="B5" i="1" l="1"/>
  <c r="B11" i="1" l="1"/>
  <c r="B6" i="1"/>
  <c r="B14" i="1"/>
  <c r="B12" i="1" l="1"/>
  <c r="B13" i="1" s="1"/>
  <c r="B15" i="1" s="1"/>
  <c r="B17" i="1" s="1"/>
  <c r="B21" i="1" s="1"/>
  <c r="B19" i="1" l="1"/>
  <c r="B18" i="1"/>
</calcChain>
</file>

<file path=xl/sharedStrings.xml><?xml version="1.0" encoding="utf-8"?>
<sst xmlns="http://schemas.openxmlformats.org/spreadsheetml/2006/main" count="39" uniqueCount="34">
  <si>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</si>
  <si>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</si>
  <si>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</si>
  <si>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</si>
  <si>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</si>
  <si>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</si>
  <si>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</si>
  <si>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</si>
  <si>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</si>
  <si>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</si>
  <si>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</si>
  <si>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</si>
  <si>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</si>
  <si>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</si>
  <si>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</si>
  <si>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</si>
  <si>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</si>
  <si>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</si>
  <si>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</si>
  <si>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</si>
  <si>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</si>
  <si>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</si>
  <si>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</si>
  <si>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</si>
  <si>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Measurement</t>
  </si>
  <si>
    <t>Built up area</t>
  </si>
  <si>
    <t>Carpet area</t>
  </si>
  <si>
    <t>RV</t>
  </si>
  <si>
    <t>DV</t>
  </si>
  <si>
    <t xml:space="preserve">Flat No. </t>
  </si>
  <si>
    <t>Flat No.</t>
  </si>
  <si>
    <t>101 flat</t>
  </si>
  <si>
    <t>A/203</t>
  </si>
  <si>
    <t>B/101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</si>
</sst>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11" fillId="0" borderId="1" xfId="1" applyNumberFormat="1" applyFont="1" applyBorder="1"/>
    <xf numFmtId="164" fontId="7" fillId="0" borderId="0" xfId="0" applyNumberFormat="1" applyFont="1"/>
    <xf numFmtId="0" fontId="13" fillId="2" borderId="1" xfId="0" applyFont="1" applyFill="1" applyBorder="1"/>
    <xf numFmtId="43" fontId="14" fillId="0" borderId="9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43" fontId="12" fillId="2" borderId="1" xfId="0" applyNumberFormat="1" applyFont="1" applyFill="1" applyBorder="1"/>
    <xf numFmtId="0" fontId="12" fillId="2" borderId="1" xfId="0" applyFont="1" applyFill="1" applyBorder="1"/>
    <xf numFmtId="0" fontId="0" fillId="3" borderId="0" xfId="0" applyFill="1"/>
    <xf numFmtId="43" fontId="13" fillId="0" borderId="1" xfId="1" applyFont="1" applyFill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221063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567D26-1A6D-4D52-8A7E-2EC8FDC41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41863" cy="88309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573367</xdr:colOff>
      <xdr:row>42</xdr:row>
      <xdr:rowOff>163064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74967" cy="81640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411419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FD417C-C53C-417A-8B7B-CC20527FF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13019" cy="8888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563840</xdr:colOff>
      <xdr:row>45</xdr:row>
      <xdr:rowOff>10723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65440" cy="8583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314879</xdr:colOff>
      <xdr:row>26</xdr:row>
      <xdr:rowOff>67376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695942-DFA7-43FF-B124-00E0A037C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72479" cy="502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4"/>
  <sheetViews>
    <sheetView tabSelected="1" zoomScaleNormal="100" workbookViewId="0">
      <selection activeCell="E20" sqref="E20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9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30" t="s">
        <v>29</v>
      </c>
      <c r="B2" s="40" t="s">
        <v>33</v>
      </c>
      <c r="C2" s="40" t="s">
        <v>32</v>
      </c>
      <c r="D2" s="31"/>
      <c r="E2" s="18"/>
      <c r="F2" t="s">
        <v>13</v>
      </c>
      <c r="I2" s="5"/>
      <c r="L2" s="4"/>
      <c r="O2" s="5"/>
    </row>
    <row r="3" spans="1:15" ht="16.5" x14ac:dyDescent="0.3">
      <c r="A3" s="30" t="s">
        <v>0</v>
      </c>
      <c r="B3" s="41">
        <v>24000</v>
      </c>
      <c r="C3" s="41">
        <v>24000</v>
      </c>
      <c r="D3" s="32"/>
      <c r="E3" s="14"/>
      <c r="F3" s="4">
        <v>2019</v>
      </c>
      <c r="G3" s="6">
        <v>2023</v>
      </c>
      <c r="H3" s="7">
        <f>G3-F3</f>
        <v>4</v>
      </c>
      <c r="I3" s="5"/>
      <c r="J3">
        <v>26620</v>
      </c>
      <c r="L3" s="4"/>
      <c r="M3" s="6"/>
      <c r="N3" s="7"/>
      <c r="O3" s="5"/>
    </row>
    <row r="4" spans="1:15" ht="33" x14ac:dyDescent="0.3">
      <c r="A4" s="33" t="s">
        <v>1</v>
      </c>
      <c r="B4" s="41">
        <v>3000</v>
      </c>
      <c r="C4" s="41">
        <v>3000</v>
      </c>
      <c r="D4" s="32"/>
      <c r="E4" s="14"/>
      <c r="F4" s="8"/>
      <c r="G4" s="6"/>
      <c r="H4" s="7"/>
      <c r="I4" s="5"/>
      <c r="J4">
        <f>J3/100*105</f>
        <v>27951</v>
      </c>
      <c r="L4" s="8"/>
      <c r="M4" s="6"/>
      <c r="N4" s="7"/>
      <c r="O4" s="5"/>
    </row>
    <row r="5" spans="1:15" ht="16.5" x14ac:dyDescent="0.3">
      <c r="A5" s="30" t="s">
        <v>2</v>
      </c>
      <c r="B5" s="41">
        <f>B3-B4</f>
        <v>21000</v>
      </c>
      <c r="C5" s="54">
        <f>C3-C4</f>
        <v>21000</v>
      </c>
      <c r="E5" t="s">
        <v>30</v>
      </c>
      <c r="F5" t="s">
        <v>23</v>
      </c>
      <c r="G5" s="32" t="s">
        <v>25</v>
      </c>
      <c r="H5" s="22"/>
      <c r="I5" s="5"/>
      <c r="J5">
        <f>J4/10.764</f>
        <v>2596.711259754738</v>
      </c>
      <c r="L5" s="4"/>
      <c r="M5" s="6"/>
      <c r="N5" s="7"/>
      <c r="O5" s="5"/>
    </row>
    <row r="6" spans="1:15" ht="16.5" x14ac:dyDescent="0.3">
      <c r="A6" s="30" t="s">
        <v>3</v>
      </c>
      <c r="B6" s="41">
        <f>B4</f>
        <v>3000</v>
      </c>
      <c r="C6" s="41">
        <f>C4</f>
        <v>3000</v>
      </c>
      <c r="E6" s="14" t="s">
        <v>33</v>
      </c>
      <c r="F6" s="14">
        <v>761</v>
      </c>
      <c r="G6" s="22">
        <f>F6*1.1</f>
        <v>837.1</v>
      </c>
      <c r="I6" s="46"/>
      <c r="J6" s="19"/>
      <c r="L6" s="4"/>
      <c r="M6" s="6"/>
      <c r="N6" s="7"/>
      <c r="O6" s="5"/>
    </row>
    <row r="7" spans="1:15" ht="16.5" x14ac:dyDescent="0.3">
      <c r="A7" s="30" t="s">
        <v>4</v>
      </c>
      <c r="B7" s="34">
        <v>4</v>
      </c>
      <c r="C7" s="34">
        <v>4</v>
      </c>
      <c r="E7" t="s">
        <v>32</v>
      </c>
      <c r="F7" s="14">
        <v>767</v>
      </c>
      <c r="G7" s="22">
        <f>F7*1.1</f>
        <v>843.7</v>
      </c>
      <c r="H7" s="22"/>
      <c r="I7" s="46"/>
      <c r="J7" s="19"/>
      <c r="L7" s="4"/>
      <c r="M7" s="9"/>
      <c r="N7" s="10"/>
      <c r="O7" s="5"/>
    </row>
    <row r="8" spans="1:15" ht="16.5" x14ac:dyDescent="0.3">
      <c r="A8" s="30" t="s">
        <v>5</v>
      </c>
      <c r="B8" s="34">
        <f>B9-B7</f>
        <v>56</v>
      </c>
      <c r="C8" s="34">
        <f>C9-C7</f>
        <v>56</v>
      </c>
      <c r="F8" s="14"/>
      <c r="G8" s="43"/>
      <c r="H8" s="48"/>
      <c r="I8" s="19"/>
      <c r="J8" s="19"/>
      <c r="L8" s="4"/>
      <c r="M8" s="9"/>
      <c r="N8" s="10"/>
      <c r="O8" s="5"/>
    </row>
    <row r="9" spans="1:15" ht="16.5" x14ac:dyDescent="0.3">
      <c r="A9" s="30" t="s">
        <v>6</v>
      </c>
      <c r="B9" s="34">
        <v>60</v>
      </c>
      <c r="C9" s="34">
        <v>60</v>
      </c>
      <c r="F9" s="26"/>
      <c r="G9" s="36"/>
      <c r="H9" s="47"/>
      <c r="I9" s="19"/>
      <c r="J9" s="19"/>
      <c r="K9" s="17"/>
      <c r="L9" s="17"/>
      <c r="M9" s="15"/>
      <c r="N9" s="10"/>
      <c r="O9" s="5"/>
    </row>
    <row r="10" spans="1:15" ht="33" x14ac:dyDescent="0.3">
      <c r="A10" s="33" t="s">
        <v>7</v>
      </c>
      <c r="B10" s="34">
        <f>90*0/B9</f>
        <v>0</v>
      </c>
      <c r="C10" s="34">
        <f>90*0/C9</f>
        <v>0</v>
      </c>
      <c r="F10" s="14"/>
      <c r="G10" s="36"/>
      <c r="H10" s="47"/>
      <c r="I10" s="19"/>
      <c r="J10" s="19"/>
      <c r="K10" s="17"/>
      <c r="L10" s="17"/>
      <c r="M10" s="15"/>
      <c r="N10" s="10"/>
      <c r="O10" s="5"/>
    </row>
    <row r="11" spans="1:15" ht="16.5" x14ac:dyDescent="0.3">
      <c r="A11" s="30"/>
      <c r="B11" s="42">
        <f>B10%</f>
        <v>0</v>
      </c>
      <c r="C11" s="42">
        <f>C10%</f>
        <v>0</v>
      </c>
      <c r="D11" s="35"/>
      <c r="E11" t="s">
        <v>30</v>
      </c>
      <c r="F11" s="14" t="s">
        <v>24</v>
      </c>
      <c r="G11" s="36"/>
      <c r="H11" s="49"/>
      <c r="I11" s="19"/>
      <c r="J11" s="19"/>
      <c r="K11" s="17"/>
      <c r="L11" s="17"/>
      <c r="M11" s="15"/>
      <c r="N11" s="11"/>
      <c r="O11" s="5"/>
    </row>
    <row r="12" spans="1:15" ht="16.5" x14ac:dyDescent="0.3">
      <c r="A12" s="30" t="s">
        <v>8</v>
      </c>
      <c r="B12" s="41">
        <f>B6*B11</f>
        <v>0</v>
      </c>
      <c r="C12" s="41">
        <f>C6*C11</f>
        <v>0</v>
      </c>
      <c r="E12" s="14">
        <v>101</v>
      </c>
      <c r="F12" s="14">
        <f>221+93+14+36+111+114+122+35+96+31</f>
        <v>873</v>
      </c>
      <c r="G12" s="13"/>
      <c r="H12" s="26"/>
      <c r="I12" s="25"/>
      <c r="J12" s="19"/>
      <c r="K12" s="17"/>
      <c r="L12" s="17"/>
      <c r="M12" s="15"/>
      <c r="N12" s="7"/>
      <c r="O12" s="5"/>
    </row>
    <row r="13" spans="1:15" ht="16.5" x14ac:dyDescent="0.3">
      <c r="A13" s="30" t="s">
        <v>9</v>
      </c>
      <c r="B13" s="41">
        <f>B6-B12</f>
        <v>3000</v>
      </c>
      <c r="C13" s="41">
        <f>C6-C12</f>
        <v>3000</v>
      </c>
      <c r="D13" s="36"/>
      <c r="E13">
        <v>203</v>
      </c>
      <c r="F13" s="14">
        <f>260+70+29+29+123+117+37+93</f>
        <v>758</v>
      </c>
      <c r="G13" s="26"/>
      <c r="H13" s="26"/>
      <c r="I13" s="19"/>
      <c r="J13" s="19"/>
      <c r="K13" s="17"/>
      <c r="L13" s="17"/>
      <c r="M13" s="15"/>
      <c r="N13" s="7"/>
      <c r="O13" s="5"/>
    </row>
    <row r="14" spans="1:15" ht="16.5" x14ac:dyDescent="0.3">
      <c r="A14" s="30" t="s">
        <v>2</v>
      </c>
      <c r="B14" s="41">
        <f>B5</f>
        <v>21000</v>
      </c>
      <c r="C14" s="41">
        <f>C5</f>
        <v>21000</v>
      </c>
      <c r="D14" s="32"/>
      <c r="E14" s="14"/>
      <c r="F14" s="17"/>
      <c r="H14" s="26"/>
      <c r="I14" s="19"/>
      <c r="J14" s="19"/>
      <c r="K14" s="17"/>
      <c r="L14" s="17"/>
      <c r="M14" s="15"/>
      <c r="N14" s="7"/>
      <c r="O14" s="5"/>
    </row>
    <row r="15" spans="1:15" ht="16.5" x14ac:dyDescent="0.3">
      <c r="A15" s="30" t="s">
        <v>10</v>
      </c>
      <c r="B15" s="41">
        <f>B14+B13</f>
        <v>24000</v>
      </c>
      <c r="C15" s="41">
        <f>C14+C13</f>
        <v>24000</v>
      </c>
      <c r="D15" s="32"/>
      <c r="E15" s="14"/>
      <c r="F15" s="17"/>
      <c r="G15" s="27"/>
      <c r="H15" s="26"/>
      <c r="I15" s="17"/>
      <c r="J15" s="17"/>
      <c r="K15" s="17"/>
      <c r="L15" s="17"/>
      <c r="M15" s="15"/>
      <c r="N15" s="7"/>
      <c r="O15" s="5"/>
    </row>
    <row r="16" spans="1:15" ht="16.5" x14ac:dyDescent="0.3">
      <c r="A16" s="50" t="s">
        <v>26</v>
      </c>
      <c r="B16" s="52">
        <v>761</v>
      </c>
      <c r="C16" s="51">
        <v>767</v>
      </c>
      <c r="E16" s="14"/>
      <c r="F16" s="26"/>
      <c r="G16" s="28"/>
      <c r="H16" s="13"/>
      <c r="I16" s="12"/>
      <c r="L16" s="4"/>
      <c r="N16" s="10"/>
      <c r="O16" s="5"/>
    </row>
    <row r="17" spans="1:16" ht="16.5" x14ac:dyDescent="0.3">
      <c r="A17" s="50" t="s">
        <v>11</v>
      </c>
      <c r="B17" s="51">
        <f>B16*B15</f>
        <v>18264000</v>
      </c>
      <c r="C17" s="51">
        <f>C16*C15</f>
        <v>18408000</v>
      </c>
      <c r="E17" s="14"/>
      <c r="F17" s="26"/>
      <c r="G17" s="26"/>
      <c r="H17" s="13"/>
      <c r="I17" s="12"/>
      <c r="L17" s="4"/>
      <c r="N17" s="13"/>
      <c r="O17" s="12"/>
    </row>
    <row r="18" spans="1:16" ht="16.5" x14ac:dyDescent="0.3">
      <c r="A18" s="50" t="s">
        <v>27</v>
      </c>
      <c r="B18" s="51">
        <f>B17*0.9</f>
        <v>16437600</v>
      </c>
      <c r="C18" s="51">
        <f>C17*0.9</f>
        <v>16567200</v>
      </c>
      <c r="E18" s="14"/>
      <c r="F18" s="26"/>
      <c r="G18" s="26"/>
      <c r="H18" s="13"/>
      <c r="I18" s="12"/>
      <c r="N18" s="13"/>
      <c r="O18" s="14"/>
    </row>
    <row r="19" spans="1:16" ht="16.5" x14ac:dyDescent="0.3">
      <c r="A19" s="50" t="s">
        <v>28</v>
      </c>
      <c r="B19" s="51">
        <f>B17*0.8</f>
        <v>14611200</v>
      </c>
      <c r="C19" s="51">
        <f>C17*0.8</f>
        <v>14726400</v>
      </c>
      <c r="E19" s="14"/>
      <c r="F19" s="26"/>
      <c r="G19" s="26"/>
      <c r="H19" s="13"/>
      <c r="I19" s="12"/>
      <c r="N19" s="13"/>
      <c r="O19" s="14"/>
    </row>
    <row r="20" spans="1:16" ht="16.5" x14ac:dyDescent="0.3">
      <c r="A20" s="50" t="s">
        <v>12</v>
      </c>
      <c r="B20" s="51">
        <f>837*B4</f>
        <v>2511000</v>
      </c>
      <c r="C20" s="51">
        <f>844*C4</f>
        <v>2532000</v>
      </c>
      <c r="D20" s="32"/>
      <c r="E20" s="14"/>
      <c r="F20" s="14"/>
      <c r="G20" s="14"/>
      <c r="I20" s="5"/>
    </row>
    <row r="21" spans="1:16" ht="16.5" x14ac:dyDescent="0.3">
      <c r="A21" s="45" t="s">
        <v>16</v>
      </c>
      <c r="B21" s="51">
        <f>B17*0.03/12</f>
        <v>45660</v>
      </c>
      <c r="C21" s="51">
        <f>C17*0.03/12</f>
        <v>46020</v>
      </c>
      <c r="D21" s="44"/>
      <c r="E21" s="14"/>
      <c r="I21" s="14"/>
      <c r="N21" t="s">
        <v>31</v>
      </c>
    </row>
    <row r="22" spans="1:16" x14ac:dyDescent="0.25">
      <c r="B22" s="24"/>
      <c r="C22" s="24"/>
      <c r="N22">
        <v>21.34</v>
      </c>
      <c r="O22">
        <v>10.050000000000001</v>
      </c>
      <c r="P22">
        <f>N22*O22</f>
        <v>214.46700000000001</v>
      </c>
    </row>
    <row r="23" spans="1:16" x14ac:dyDescent="0.25">
      <c r="B23" s="24"/>
      <c r="C23" s="24"/>
      <c r="N23">
        <v>14.02</v>
      </c>
      <c r="O23">
        <v>7.98</v>
      </c>
      <c r="P23">
        <f t="shared" ref="P23:P30" si="0">N23*O23</f>
        <v>111.8796</v>
      </c>
    </row>
    <row r="24" spans="1:16" x14ac:dyDescent="0.25">
      <c r="F24" s="14"/>
      <c r="N24">
        <v>6.7</v>
      </c>
      <c r="O24">
        <v>3.75</v>
      </c>
      <c r="P24">
        <f t="shared" si="0"/>
        <v>25.125</v>
      </c>
    </row>
    <row r="25" spans="1:16" x14ac:dyDescent="0.25">
      <c r="D25" t="s">
        <v>14</v>
      </c>
      <c r="N25">
        <v>3.65</v>
      </c>
      <c r="O25">
        <v>3.76</v>
      </c>
      <c r="P25">
        <f t="shared" si="0"/>
        <v>13.723999999999998</v>
      </c>
    </row>
    <row r="26" spans="1:16" x14ac:dyDescent="0.25">
      <c r="B26" s="21" t="s">
        <v>20</v>
      </c>
      <c r="C26" s="21" t="s">
        <v>15</v>
      </c>
      <c r="D26" s="20" t="s">
        <v>21</v>
      </c>
      <c r="E26" s="20"/>
      <c r="F26" s="20" t="s">
        <v>11</v>
      </c>
      <c r="G26" s="20" t="s">
        <v>17</v>
      </c>
      <c r="H26" s="20" t="s">
        <v>18</v>
      </c>
      <c r="I26" s="20" t="s">
        <v>19</v>
      </c>
      <c r="J26" s="20"/>
      <c r="N26">
        <v>7.6</v>
      </c>
      <c r="O26">
        <v>11.88</v>
      </c>
      <c r="P26">
        <f t="shared" si="0"/>
        <v>90.287999999999997</v>
      </c>
    </row>
    <row r="27" spans="1:16" ht="17.25" x14ac:dyDescent="0.3">
      <c r="B27" s="21"/>
      <c r="C27" s="21">
        <v>615</v>
      </c>
      <c r="D27" s="20"/>
      <c r="E27" s="20"/>
      <c r="F27" s="20">
        <v>14800000</v>
      </c>
      <c r="G27" s="22">
        <f t="shared" ref="G27:G33" si="1">F27/C27</f>
        <v>24065.040650406503</v>
      </c>
      <c r="H27" s="22" t="e">
        <f>F27/D27</f>
        <v>#DIV/0!</v>
      </c>
      <c r="I27" s="22" t="e">
        <f t="shared" ref="I27:I33" si="2">F27/B27</f>
        <v>#DIV/0!</v>
      </c>
      <c r="J27" s="20">
        <f>D27/C27</f>
        <v>0</v>
      </c>
      <c r="K27" s="29"/>
      <c r="N27">
        <v>8.98</v>
      </c>
      <c r="O27">
        <v>12.95</v>
      </c>
      <c r="P27">
        <f t="shared" si="0"/>
        <v>116.291</v>
      </c>
    </row>
    <row r="28" spans="1:16" ht="17.25" x14ac:dyDescent="0.3">
      <c r="B28" s="21"/>
      <c r="C28" s="21">
        <v>864</v>
      </c>
      <c r="D28" s="20"/>
      <c r="E28" s="20"/>
      <c r="F28" s="20">
        <v>20700000</v>
      </c>
      <c r="G28" s="22">
        <f t="shared" si="1"/>
        <v>23958.333333333332</v>
      </c>
      <c r="H28" s="22" t="e">
        <f>F28/D28</f>
        <v>#DIV/0!</v>
      </c>
      <c r="I28" s="22" t="e">
        <f t="shared" si="2"/>
        <v>#DIV/0!</v>
      </c>
      <c r="J28" s="20">
        <f>D28/C28</f>
        <v>0</v>
      </c>
      <c r="K28" s="29"/>
      <c r="N28">
        <v>13.44</v>
      </c>
      <c r="O28">
        <v>9.69</v>
      </c>
      <c r="P28">
        <f t="shared" si="0"/>
        <v>130.2336</v>
      </c>
    </row>
    <row r="29" spans="1:16" x14ac:dyDescent="0.25">
      <c r="B29" s="21"/>
      <c r="C29" s="21">
        <v>767</v>
      </c>
      <c r="D29" s="20"/>
      <c r="E29" s="20"/>
      <c r="F29" s="22">
        <v>18400000</v>
      </c>
      <c r="G29" s="22">
        <f t="shared" si="1"/>
        <v>23989.569752281615</v>
      </c>
      <c r="H29" s="22" t="e">
        <f>F29/D29</f>
        <v>#DIV/0!</v>
      </c>
      <c r="I29" s="22" t="e">
        <f t="shared" si="2"/>
        <v>#DIV/0!</v>
      </c>
      <c r="J29" s="20"/>
      <c r="N29">
        <v>7.25</v>
      </c>
      <c r="O29">
        <v>3.72</v>
      </c>
      <c r="P29">
        <f t="shared" si="0"/>
        <v>26.970000000000002</v>
      </c>
    </row>
    <row r="30" spans="1:16" x14ac:dyDescent="0.25">
      <c r="B30" s="21"/>
      <c r="C30" s="21">
        <v>862</v>
      </c>
      <c r="D30" s="20"/>
      <c r="E30" s="20"/>
      <c r="F30" s="22">
        <v>19500000</v>
      </c>
      <c r="G30" s="22">
        <f t="shared" si="1"/>
        <v>22621.809744779581</v>
      </c>
      <c r="H30" s="22" t="e">
        <f t="shared" ref="H30:H33" si="3">F30/D30</f>
        <v>#DIV/0!</v>
      </c>
      <c r="I30" s="22" t="e">
        <f t="shared" si="2"/>
        <v>#DIV/0!</v>
      </c>
      <c r="J30" s="20"/>
      <c r="N30">
        <v>3.7</v>
      </c>
      <c r="O30">
        <v>7.29</v>
      </c>
      <c r="P30">
        <f t="shared" si="0"/>
        <v>26.973000000000003</v>
      </c>
    </row>
    <row r="31" spans="1:16" x14ac:dyDescent="0.25">
      <c r="C31" s="21">
        <v>761</v>
      </c>
      <c r="D31" s="37"/>
      <c r="F31" s="38">
        <v>18300000</v>
      </c>
      <c r="G31" s="38">
        <f t="shared" si="1"/>
        <v>24047.306176084101</v>
      </c>
      <c r="H31" s="22" t="e">
        <f t="shared" si="3"/>
        <v>#DIV/0!</v>
      </c>
      <c r="I31" s="38" t="e">
        <f t="shared" si="2"/>
        <v>#DIV/0!</v>
      </c>
      <c r="P31">
        <f>SUM(P22:P30)</f>
        <v>755.95119999999997</v>
      </c>
    </row>
    <row r="32" spans="1:16" x14ac:dyDescent="0.25">
      <c r="C32" s="18">
        <v>775</v>
      </c>
      <c r="F32" s="38">
        <v>17500000</v>
      </c>
      <c r="G32" s="38">
        <f t="shared" si="1"/>
        <v>22580.645161290322</v>
      </c>
      <c r="H32" s="38" t="e">
        <f t="shared" si="3"/>
        <v>#DIV/0!</v>
      </c>
      <c r="I32" s="38" t="e">
        <f t="shared" si="2"/>
        <v>#DIV/0!</v>
      </c>
      <c r="J32">
        <f>B32/C32</f>
        <v>0</v>
      </c>
    </row>
    <row r="33" spans="1:12" x14ac:dyDescent="0.25">
      <c r="F33" s="37"/>
      <c r="G33" s="38" t="e">
        <f t="shared" si="1"/>
        <v>#DIV/0!</v>
      </c>
      <c r="H33" s="38" t="e">
        <f t="shared" si="3"/>
        <v>#DIV/0!</v>
      </c>
      <c r="I33" s="38" t="e">
        <f t="shared" si="2"/>
        <v>#DIV/0!</v>
      </c>
    </row>
    <row r="34" spans="1:12" x14ac:dyDescent="0.25">
      <c r="B34" s="18" t="s">
        <v>22</v>
      </c>
    </row>
    <row r="35" spans="1:12" x14ac:dyDescent="0.25">
      <c r="B35" s="18">
        <v>817</v>
      </c>
      <c r="C35" s="18">
        <v>18000000</v>
      </c>
      <c r="D35" s="53">
        <f>C35/B35</f>
        <v>22031.823745410038</v>
      </c>
      <c r="E35">
        <v>1080000</v>
      </c>
      <c r="F35">
        <v>30000</v>
      </c>
      <c r="G35">
        <f>F35+E35+C35</f>
        <v>19110000</v>
      </c>
      <c r="H35">
        <f>G35/B35</f>
        <v>23390.452876376989</v>
      </c>
      <c r="I35" s="14" t="e">
        <f>G35/#REF!</f>
        <v>#REF!</v>
      </c>
      <c r="J35" t="e">
        <f>G35/A35</f>
        <v>#DIV/0!</v>
      </c>
    </row>
    <row r="36" spans="1:12" x14ac:dyDescent="0.25">
      <c r="D36" s="53" t="e">
        <f>C36/B36</f>
        <v>#DIV/0!</v>
      </c>
      <c r="E36">
        <v>205200</v>
      </c>
      <c r="F36">
        <v>30000</v>
      </c>
      <c r="G36">
        <f>F36+E36+C36</f>
        <v>235200</v>
      </c>
      <c r="H36" t="e">
        <f>G36/B36</f>
        <v>#DIV/0!</v>
      </c>
      <c r="I36" s="14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53" t="e">
        <f>C37/B37</f>
        <v>#DIV/0!</v>
      </c>
      <c r="E37">
        <v>1260000</v>
      </c>
      <c r="F37">
        <v>30000</v>
      </c>
      <c r="G37">
        <f>F37+E37+C37</f>
        <v>1290000</v>
      </c>
      <c r="H37" t="e">
        <f>G37/B37</f>
        <v>#DIV/0!</v>
      </c>
    </row>
    <row r="38" spans="1:12" ht="15.75" x14ac:dyDescent="0.25">
      <c r="A38" s="16"/>
    </row>
    <row r="39" spans="1:12" ht="15.75" x14ac:dyDescent="0.25">
      <c r="A39" s="16"/>
    </row>
    <row r="40" spans="1:12" ht="15.75" x14ac:dyDescent="0.25">
      <c r="A40" s="16"/>
    </row>
    <row r="41" spans="1:12" ht="15.75" x14ac:dyDescent="0.25">
      <c r="A41" s="16"/>
    </row>
    <row r="42" spans="1:12" ht="15.75" x14ac:dyDescent="0.25">
      <c r="A42" s="16"/>
    </row>
    <row r="43" spans="1:12" ht="15.75" x14ac:dyDescent="0.25">
      <c r="A43" s="16"/>
    </row>
    <row r="44" spans="1:12" ht="15.75" x14ac:dyDescent="0.25">
      <c r="A44" s="16"/>
    </row>
    <row r="64" spans="4:6" x14ac:dyDescent="0.25">
      <c r="D64" s="14"/>
      <c r="E64" s="14"/>
      <c r="F64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2024-03-16T04:14:52Z</dcterms:modified>
</cp:coreProperties>
</file>