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Sanjay Ramesh Narang NRI\"/>
    </mc:Choice>
  </mc:AlternateContent>
  <xr:revisionPtr revIDLastSave="0" documentId="13_ncr:1_{1EB01F81-227C-415D-A11A-1A81A5DC6E4D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C3" i="25"/>
  <c r="D19" i="23" l="1"/>
  <c r="P2" i="4"/>
  <c r="G28" i="4" l="1"/>
  <c r="I29" i="4" l="1"/>
  <c r="G31" i="4"/>
  <c r="G29" i="4"/>
  <c r="H29" i="4" s="1"/>
  <c r="C5" i="25"/>
  <c r="B2" i="4"/>
  <c r="C2" i="4" s="1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E19" i="23"/>
  <c r="C21" i="23"/>
  <c r="E20" i="23" l="1"/>
  <c r="E25" i="23"/>
  <c r="E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<sst xmlns="http://schemas.openxmlformats.org/spreadsheetml/2006/main" count="141" uniqueCount="100">
  <si>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</si>
  <si>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</si>
  <si>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</si>
  <si>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</si>
  <si>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</si>
  <si>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</si>
  <si>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</si>
  <si>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</si>
  <si>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</si>
  <si>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</si>
  <si>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</si>
  <si>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</si>
  <si>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</si>
  <si>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</si>
  <si>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</si>
  <si>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</si>
  <si>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</si>
  <si>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</si>
  <si>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</si>
  <si>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</si>
  <si>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</si>
  <si>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</si>
  <si>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</si>
  <si>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</si>
  <si>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</si>
  <si>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</si>
  <si>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</si>
  <si>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</si>
  <si>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</si>
  <si>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</si>
  <si>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</si>
  <si>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</si>
  <si>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</si>
  <si>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</si>
  <si>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</si>
  <si>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</si>
  <si>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</si>
  <si>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</si>
  <si>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</si>
  <si>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</si>
  <si>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</si>
  <si>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</si>
  <si>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</si>
  <si>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</si>
  <si>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</si>
  <si>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</si>
  <si>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</si>
  <si>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</si>
  <si>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</si>
  <si>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</si>
  <si>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</si>
  <si>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</si>
  <si>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</si>
  <si>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</si>
  <si>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</si>
  <si>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</si>
  <si>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</si>
  <si>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</si>
  <si>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</si>
  <si>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</si>
  <si>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</si>
  <si>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</si>
  <si>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</si>
  <si>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</si>
  <si>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</si>
  <si>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</si>
  <si>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</si>
  <si>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</si>
  <si>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</si>
  <si>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</si>
  <si>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</si>
  <si>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</si>
  <si>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</si>
  <si>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</si>
  <si>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</si>
  <si>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</si>
  <si>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</si>
  <si>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</si>
  <si>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</si>
  <si>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</si>
  <si>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</si>
  <si>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</si>
  <si>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</si>
  <si>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</si>
  <si>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TACA</t>
  </si>
  <si>
    <t>BALC</t>
  </si>
  <si>
    <t>IGR-01.02.24</t>
  </si>
  <si>
    <t>IGR-31.01.24</t>
  </si>
  <si>
    <t>IGR-24.01.24</t>
  </si>
  <si>
    <t>IGR-17.01.24</t>
  </si>
  <si>
    <t>IGR-15.01.24</t>
  </si>
  <si>
    <t>IGR-02.12.23</t>
  </si>
  <si>
    <t>IGR-01.12.23</t>
  </si>
  <si>
    <t>IGR-12.09.23</t>
  </si>
  <si>
    <t>GV</t>
  </si>
  <si>
    <t>CUMPULSORY</t>
  </si>
  <si>
    <t>Realizable Value</t>
  </si>
  <si>
    <t>Dist</t>
  </si>
  <si>
    <t>Distress Value</t>
  </si>
  <si>
    <t>Government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</si>
</sst>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3" fontId="3" fillId="0" borderId="4" xfId="0" applyNumberFormat="1" applyFont="1" applyBorder="1"/>
    <xf numFmtId="0" fontId="2" fillId="0" borderId="5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222EE9-C55D-4FD4-9E31-6B23B9B9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492075-618B-4CF9-A689-1720A464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0D66E-9DF9-4803-9E77-2239C7C6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3EF3C6-F1D9-4BA5-8269-0AE249069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1A2D91-4D3C-4603-A498-0A632EFC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FF2A2C-1BB3-4FAC-805C-D939E235E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AABCA-E49D-4572-8BA6-E8235EA6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EA9332-FC6D-4FD5-8422-19089461D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5" sqref="E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241620*1.25</f>
        <v>302025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30202.5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332227.5</v>
      </c>
      <c r="D5" s="62" t="s">
        <v>62</v>
      </c>
      <c r="E5" s="63">
        <f>C5/10.764</f>
        <v>30864.687848383503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302827.5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302827.5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332227.5</v>
      </c>
      <c r="D9" s="62" t="s">
        <v>62</v>
      </c>
      <c r="E9" s="63">
        <f>C9/10.764</f>
        <v>30864.687848383503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S28" sqref="S28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4"/>
  <sheetViews>
    <sheetView tabSelected="1" workbookViewId="0">
      <selection activeCell="H24" sqref="H24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52200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49200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49200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52200</v>
      </c>
      <c r="D16" s="24">
        <v>1500000</v>
      </c>
      <c r="F16" s="19"/>
    </row>
    <row r="17" spans="1:7" x14ac:dyDescent="0.25">
      <c r="B17" s="25"/>
      <c r="C17" s="26"/>
      <c r="D17" s="26"/>
      <c r="F17" s="19"/>
    </row>
    <row r="18" spans="1:7" x14ac:dyDescent="0.25">
      <c r="A18" s="75" t="str">
        <f>E3</f>
        <v>ACA</v>
      </c>
      <c r="B18" s="7"/>
      <c r="C18" s="31">
        <v>1763</v>
      </c>
      <c r="D18" s="26">
        <v>2</v>
      </c>
      <c r="F18" s="19"/>
      <c r="G18">
        <v>1763</v>
      </c>
    </row>
    <row r="19" spans="1:7" x14ac:dyDescent="0.25">
      <c r="A19" s="16" t="s">
        <v>96</v>
      </c>
      <c r="B19" s="6"/>
      <c r="C19" s="32">
        <f>C18*C16</f>
        <v>92028600</v>
      </c>
      <c r="D19" s="78">
        <f>D16*D18</f>
        <v>3000000</v>
      </c>
      <c r="E19" s="69">
        <f>C19+D19</f>
        <v>95028600</v>
      </c>
      <c r="F19" s="33" t="s">
        <v>24</v>
      </c>
      <c r="G19">
        <v>1939</v>
      </c>
    </row>
    <row r="20" spans="1:7" x14ac:dyDescent="0.25">
      <c r="A20" s="16" t="s">
        <v>97</v>
      </c>
      <c r="C20" s="34">
        <f>C19*90%</f>
        <v>82825740</v>
      </c>
      <c r="D20" s="32"/>
      <c r="E20" s="69">
        <f>E19*0.9</f>
        <v>85525740</v>
      </c>
      <c r="F20" s="19"/>
    </row>
    <row r="21" spans="1:7" x14ac:dyDescent="0.25">
      <c r="A21" s="16" t="s">
        <v>98</v>
      </c>
      <c r="C21" s="34">
        <f>C19*80%</f>
        <v>73622880</v>
      </c>
      <c r="D21" s="34"/>
      <c r="E21" s="69">
        <f>E19*0.8</f>
        <v>76022880</v>
      </c>
      <c r="F21" s="19" t="s">
        <v>25</v>
      </c>
    </row>
    <row r="22" spans="1:7" x14ac:dyDescent="0.25">
      <c r="A22" s="16" t="s">
        <v>99</v>
      </c>
      <c r="D22" s="26"/>
      <c r="F22" s="35" t="s">
        <v>94</v>
      </c>
    </row>
    <row r="23" spans="1:7" x14ac:dyDescent="0.25">
      <c r="A23" s="36" t="s">
        <v>26</v>
      </c>
      <c r="B23" s="37"/>
      <c r="C23" s="38">
        <f>C4*C18</f>
        <v>5289000</v>
      </c>
      <c r="D23" s="38"/>
      <c r="F23" s="79" t="s">
        <v>95</v>
      </c>
    </row>
    <row r="24" spans="1:7" x14ac:dyDescent="0.25">
      <c r="A24" s="16" t="s">
        <v>27</v>
      </c>
    </row>
    <row r="25" spans="1:7" x14ac:dyDescent="0.25">
      <c r="A25" s="39" t="s">
        <v>28</v>
      </c>
      <c r="B25" s="17"/>
      <c r="C25" s="34">
        <f>C19*0.025/12</f>
        <v>191726.25</v>
      </c>
      <c r="D25" s="34"/>
      <c r="E25" s="34">
        <f>E19*0.03/12</f>
        <v>237571.5</v>
      </c>
    </row>
    <row r="26" spans="1:7" x14ac:dyDescent="0.25">
      <c r="C26" s="34"/>
      <c r="D26" s="34"/>
    </row>
    <row r="27" spans="1:7" x14ac:dyDescent="0.25">
      <c r="C27" s="34"/>
      <c r="D27" s="34"/>
    </row>
    <row r="28" spans="1:7" x14ac:dyDescent="0.25">
      <c r="C28"/>
      <c r="D28"/>
    </row>
    <row r="29" spans="1:7" x14ac:dyDescent="0.25">
      <c r="C29"/>
      <c r="D29"/>
    </row>
    <row r="30" spans="1:7" x14ac:dyDescent="0.25">
      <c r="C30"/>
      <c r="D30"/>
    </row>
    <row r="31" spans="1:7" x14ac:dyDescent="0.25">
      <c r="C31"/>
      <c r="D31"/>
    </row>
    <row r="32" spans="1:7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" sqref="S2:S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2153</v>
      </c>
      <c r="C2" s="4">
        <f t="shared" ref="C2:C16" si="1">B2*1.2</f>
        <v>2583.6</v>
      </c>
      <c r="D2" s="4">
        <f t="shared" ref="D2:D16" si="2">C2*1.2</f>
        <v>3100.3199999999997</v>
      </c>
      <c r="E2" s="5">
        <f t="shared" ref="E2:E16" si="3">R2</f>
        <v>89502000</v>
      </c>
      <c r="F2" s="4">
        <f t="shared" ref="F2:F15" si="4">ROUND((E2/B2),0)</f>
        <v>41571</v>
      </c>
      <c r="G2" s="4">
        <f t="shared" ref="G2:G15" si="5">ROUND((E2/C2),0)</f>
        <v>34642</v>
      </c>
      <c r="H2" s="4">
        <f t="shared" ref="H2:H15" si="6">ROUND((E2/D2),0)</f>
        <v>28869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" si="9">O2/1.2</f>
        <v>0</v>
      </c>
      <c r="Q2">
        <v>2153</v>
      </c>
      <c r="R2" s="2">
        <v>89502000</v>
      </c>
      <c r="S2" s="2" t="s">
        <v>87</v>
      </c>
    </row>
    <row r="3" spans="1:19" x14ac:dyDescent="0.25">
      <c r="A3" s="4">
        <v>2</v>
      </c>
      <c r="B3" s="4">
        <f t="shared" si="0"/>
        <v>1725</v>
      </c>
      <c r="C3" s="4">
        <f t="shared" si="1"/>
        <v>2070</v>
      </c>
      <c r="D3" s="4">
        <f t="shared" si="2"/>
        <v>2484</v>
      </c>
      <c r="E3" s="5">
        <f t="shared" si="3"/>
        <v>88253750</v>
      </c>
      <c r="F3" s="76">
        <f t="shared" si="4"/>
        <v>51162</v>
      </c>
      <c r="G3" s="76">
        <f t="shared" si="5"/>
        <v>42635</v>
      </c>
      <c r="H3" s="76">
        <f t="shared" si="6"/>
        <v>35529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1725</v>
      </c>
      <c r="R3" s="77">
        <v>88253750</v>
      </c>
      <c r="S3" s="77" t="s">
        <v>86</v>
      </c>
    </row>
    <row r="4" spans="1:19" x14ac:dyDescent="0.25">
      <c r="A4" s="4">
        <v>3</v>
      </c>
      <c r="B4" s="4">
        <f t="shared" si="0"/>
        <v>1634</v>
      </c>
      <c r="C4" s="4">
        <f t="shared" si="1"/>
        <v>1960.8</v>
      </c>
      <c r="D4" s="4">
        <f t="shared" si="2"/>
        <v>2352.96</v>
      </c>
      <c r="E4" s="5">
        <f t="shared" si="3"/>
        <v>82252500</v>
      </c>
      <c r="F4" s="4">
        <f t="shared" si="4"/>
        <v>50338</v>
      </c>
      <c r="G4" s="4">
        <f t="shared" si="5"/>
        <v>41948</v>
      </c>
      <c r="H4" s="4">
        <f t="shared" si="6"/>
        <v>34957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1634</v>
      </c>
      <c r="R4" s="2">
        <v>82252500</v>
      </c>
      <c r="S4" s="2" t="s">
        <v>88</v>
      </c>
    </row>
    <row r="5" spans="1:19" x14ac:dyDescent="0.25">
      <c r="A5" s="4">
        <v>4</v>
      </c>
      <c r="B5" s="4">
        <f t="shared" si="0"/>
        <v>1539</v>
      </c>
      <c r="C5" s="4">
        <f t="shared" si="1"/>
        <v>1846.8</v>
      </c>
      <c r="D5" s="4">
        <f t="shared" si="2"/>
        <v>2216.16</v>
      </c>
      <c r="E5" s="5">
        <f t="shared" si="3"/>
        <v>99750000</v>
      </c>
      <c r="F5" s="4">
        <f t="shared" si="4"/>
        <v>64815</v>
      </c>
      <c r="G5" s="4">
        <f t="shared" si="5"/>
        <v>54012</v>
      </c>
      <c r="H5" s="4">
        <f t="shared" si="6"/>
        <v>45010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1539</v>
      </c>
      <c r="R5" s="2">
        <v>99750000</v>
      </c>
      <c r="S5" s="2" t="s">
        <v>89</v>
      </c>
    </row>
    <row r="6" spans="1:19" x14ac:dyDescent="0.25">
      <c r="A6" s="4">
        <v>5</v>
      </c>
      <c r="B6" s="4">
        <f t="shared" si="0"/>
        <v>1468</v>
      </c>
      <c r="C6" s="4">
        <f t="shared" si="1"/>
        <v>1761.6</v>
      </c>
      <c r="D6" s="4">
        <f t="shared" si="2"/>
        <v>2113.9199999999996</v>
      </c>
      <c r="E6" s="5">
        <f t="shared" si="3"/>
        <v>77085000</v>
      </c>
      <c r="F6" s="76">
        <f t="shared" si="4"/>
        <v>52510</v>
      </c>
      <c r="G6" s="76">
        <f t="shared" si="5"/>
        <v>43759</v>
      </c>
      <c r="H6" s="76">
        <f t="shared" si="6"/>
        <v>36465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1468</v>
      </c>
      <c r="R6" s="77">
        <v>77085000</v>
      </c>
      <c r="S6" s="77" t="s">
        <v>90</v>
      </c>
    </row>
    <row r="7" spans="1:19" x14ac:dyDescent="0.25">
      <c r="A7" s="4">
        <v>6</v>
      </c>
      <c r="B7" s="4">
        <f t="shared" si="0"/>
        <v>1594</v>
      </c>
      <c r="C7" s="4">
        <f t="shared" si="1"/>
        <v>1912.8</v>
      </c>
      <c r="D7" s="4">
        <f t="shared" si="2"/>
        <v>2295.3599999999997</v>
      </c>
      <c r="E7" s="5">
        <f t="shared" si="3"/>
        <v>70000000</v>
      </c>
      <c r="F7" s="4">
        <f t="shared" si="4"/>
        <v>43915</v>
      </c>
      <c r="G7" s="4">
        <f t="shared" si="5"/>
        <v>36596</v>
      </c>
      <c r="H7" s="4">
        <f t="shared" si="6"/>
        <v>30496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1594</v>
      </c>
      <c r="R7" s="2">
        <v>70000000</v>
      </c>
      <c r="S7" s="2" t="s">
        <v>91</v>
      </c>
    </row>
    <row r="8" spans="1:19" x14ac:dyDescent="0.25">
      <c r="A8" s="4">
        <v>7</v>
      </c>
      <c r="B8" s="4">
        <f t="shared" si="0"/>
        <v>1513</v>
      </c>
      <c r="C8" s="4">
        <f t="shared" si="1"/>
        <v>1815.6</v>
      </c>
      <c r="D8" s="4">
        <f t="shared" si="2"/>
        <v>2178.7199999999998</v>
      </c>
      <c r="E8" s="5">
        <f t="shared" si="3"/>
        <v>70351400</v>
      </c>
      <c r="F8" s="4">
        <f t="shared" si="4"/>
        <v>46498</v>
      </c>
      <c r="G8" s="4">
        <f t="shared" si="5"/>
        <v>38748</v>
      </c>
      <c r="H8" s="4">
        <f t="shared" si="6"/>
        <v>32290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1513</v>
      </c>
      <c r="R8" s="2">
        <v>70351400</v>
      </c>
      <c r="S8" s="2" t="s">
        <v>92</v>
      </c>
    </row>
    <row r="9" spans="1:19" x14ac:dyDescent="0.25">
      <c r="A9" s="4">
        <v>8</v>
      </c>
      <c r="B9" s="4">
        <f t="shared" si="0"/>
        <v>1539</v>
      </c>
      <c r="C9" s="4">
        <f t="shared" si="1"/>
        <v>1846.8</v>
      </c>
      <c r="D9" s="4">
        <f t="shared" si="2"/>
        <v>2216.16</v>
      </c>
      <c r="E9" s="5">
        <f t="shared" si="3"/>
        <v>75130000</v>
      </c>
      <c r="F9" s="4">
        <f t="shared" si="4"/>
        <v>48817</v>
      </c>
      <c r="G9" s="4">
        <f t="shared" si="5"/>
        <v>40681</v>
      </c>
      <c r="H9" s="4">
        <f t="shared" si="6"/>
        <v>33901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1539</v>
      </c>
      <c r="R9" s="2">
        <v>75130000</v>
      </c>
      <c r="S9" s="2" t="s">
        <v>93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ref="Q10" si="11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83</v>
      </c>
      <c r="G26" s="56">
        <v>1237</v>
      </c>
    </row>
    <row r="27" spans="1:19" s="10" customFormat="1" x14ac:dyDescent="0.25">
      <c r="F27" s="56" t="s">
        <v>85</v>
      </c>
      <c r="G27" s="56">
        <v>526</v>
      </c>
    </row>
    <row r="28" spans="1:19" s="10" customFormat="1" x14ac:dyDescent="0.25">
      <c r="C28" s="71" t="s">
        <v>74</v>
      </c>
      <c r="D28" s="71"/>
      <c r="F28" s="56" t="s">
        <v>84</v>
      </c>
      <c r="G28" s="56">
        <f>SUM(G26:G27)</f>
        <v>1763</v>
      </c>
    </row>
    <row r="29" spans="1:19" s="10" customFormat="1" x14ac:dyDescent="0.25">
      <c r="C29" s="71" t="s">
        <v>1</v>
      </c>
      <c r="D29" s="71">
        <v>89584000</v>
      </c>
      <c r="F29" s="56" t="s">
        <v>71</v>
      </c>
      <c r="G29" s="56">
        <f>G28*1.1</f>
        <v>1939.3000000000002</v>
      </c>
      <c r="H29" s="10">
        <f>G29/G28</f>
        <v>1.1000000000000001</v>
      </c>
      <c r="I29" s="10">
        <f>D29/G28</f>
        <v>50813.38627339762</v>
      </c>
    </row>
    <row r="30" spans="1:19" s="10" customFormat="1" x14ac:dyDescent="0.25">
      <c r="F30" s="56" t="s">
        <v>72</v>
      </c>
      <c r="G30" s="56">
        <v>53000</v>
      </c>
    </row>
    <row r="31" spans="1:19" s="10" customFormat="1" x14ac:dyDescent="0.25">
      <c r="C31" s="74"/>
      <c r="D31" s="74"/>
      <c r="F31" s="74" t="s">
        <v>73</v>
      </c>
      <c r="G31" s="74">
        <f>G28*G30</f>
        <v>93439000</v>
      </c>
      <c r="H31" s="10">
        <f>G31/D29</f>
        <v>1.0430322378996248</v>
      </c>
    </row>
    <row r="32" spans="1:19" s="10" customFormat="1" x14ac:dyDescent="0.25">
      <c r="C32" s="74"/>
      <c r="D32" s="74"/>
      <c r="F32" s="74" t="s">
        <v>24</v>
      </c>
      <c r="G32" s="74">
        <f>G31*90%</f>
        <v>84095100</v>
      </c>
    </row>
    <row r="33" spans="3:7" s="10" customFormat="1" x14ac:dyDescent="0.25">
      <c r="C33" s="74"/>
      <c r="D33" s="74"/>
      <c r="F33" s="74" t="s">
        <v>25</v>
      </c>
      <c r="G33" s="74">
        <f>G31*80%</f>
        <v>74751200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2024-03-16T12:46:17Z</dcterms:modified>
</cp:coreProperties>
</file>