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0" i="1" l="1"/>
  <c r="M20" i="1"/>
  <c r="M19" i="1"/>
  <c r="M18" i="1"/>
  <c r="M17" i="1"/>
  <c r="P42" i="1" l="1"/>
  <c r="F6" i="1" l="1"/>
  <c r="Q2" i="1"/>
  <c r="M47" i="1"/>
  <c r="M46" i="1"/>
  <c r="M45" i="1"/>
  <c r="Q9" i="1" l="1"/>
  <c r="Q15" i="1"/>
  <c r="P15" i="1"/>
  <c r="P13" i="1"/>
  <c r="N5" i="1"/>
  <c r="P12" i="1"/>
  <c r="H44" i="1"/>
  <c r="F44" i="1"/>
  <c r="M48" i="1" l="1"/>
  <c r="I44" i="1"/>
  <c r="E49" i="1"/>
  <c r="D49" i="1"/>
  <c r="E47" i="1"/>
  <c r="D47" i="1"/>
  <c r="C44" i="1"/>
  <c r="G16" i="1"/>
  <c r="G13" i="1"/>
  <c r="G12" i="1"/>
  <c r="G14" i="1"/>
  <c r="G11" i="1"/>
  <c r="D13" i="1"/>
  <c r="E12" i="1"/>
  <c r="E14" i="1"/>
  <c r="E11" i="1"/>
  <c r="D11" i="1"/>
  <c r="P3" i="1"/>
  <c r="M8" i="1"/>
  <c r="M9" i="1" s="1"/>
  <c r="M6" i="1"/>
  <c r="M4" i="1"/>
  <c r="M3" i="1"/>
  <c r="M12" i="1" s="1"/>
  <c r="M10" i="1" l="1"/>
  <c r="M11" i="1" s="1"/>
  <c r="M13" i="1" s="1"/>
  <c r="M16" i="1" l="1"/>
  <c r="P44" i="1"/>
  <c r="N44" i="1"/>
  <c r="O42" i="1" l="1"/>
</calcChain>
</file>

<file path=xl/sharedStrings.xml><?xml version="1.0" encoding="utf-8"?>
<sst xmlns="http://schemas.openxmlformats.org/spreadsheetml/2006/main" count="28" uniqueCount="25">
  <si>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</si>
  <si>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</si>
  <si>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</si>
  <si>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</si>
  <si>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</si>
  <si>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</si>
  <si>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</si>
  <si>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</si>
  <si>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</si>
  <si>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</si>
  <si>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</si>
  <si>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</si>
  <si>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</si>
  <si>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</si>
  <si>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Rental Value</t>
  </si>
  <si>
    <t>CA</t>
  </si>
  <si>
    <t>BA</t>
  </si>
  <si>
    <t>Value</t>
  </si>
  <si>
    <t>ROC</t>
  </si>
  <si>
    <t>ROB</t>
  </si>
  <si>
    <t>same bldg</t>
  </si>
  <si>
    <t>IC colony</t>
  </si>
  <si>
    <t>Kandarpada</t>
  </si>
  <si>
    <t>AVERAGE</t>
  </si>
  <si>
    <t>BU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</si>
</sst>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43" fontId="0" fillId="0" borderId="0" xfId="0" applyNumberFormat="1"/>
    <xf numFmtId="43" fontId="0" fillId="0" borderId="0" xfId="1" applyFont="1"/>
    <xf numFmtId="0" fontId="0" fillId="0" borderId="1" xfId="0" applyBorder="1"/>
    <xf numFmtId="164" fontId="0" fillId="0" borderId="1" xfId="1" applyNumberFormat="1" applyFont="1" applyBorder="1"/>
    <xf numFmtId="0" fontId="2" fillId="0" borderId="0" xfId="0" applyFont="1"/>
    <xf numFmtId="0" fontId="0" fillId="3" borderId="0" xfId="0" applyFill="1"/>
    <xf numFmtId="43" fontId="0" fillId="3" borderId="0" xfId="1" applyFont="1" applyFill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449780</xdr:colOff>
      <xdr:row>38</xdr:row>
      <xdr:rowOff>1010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0180" cy="7240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22</xdr:col>
      <xdr:colOff>78112</xdr:colOff>
      <xdr:row>74</xdr:row>
      <xdr:rowOff>172405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29500"/>
          <a:ext cx="13698862" cy="6839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22</xdr:col>
      <xdr:colOff>201728</xdr:colOff>
      <xdr:row>117</xdr:row>
      <xdr:rowOff>134379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15049500"/>
          <a:ext cx="12203228" cy="73733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27</xdr:col>
      <xdr:colOff>144969</xdr:colOff>
      <xdr:row>160</xdr:row>
      <xdr:rowOff>20036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" y="23431500"/>
          <a:ext cx="15003969" cy="7068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21</xdr:col>
      <xdr:colOff>535150</xdr:colOff>
      <xdr:row>202</xdr:row>
      <xdr:rowOff>96194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813500"/>
          <a:ext cx="12536650" cy="6763694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48</xdr:row>
      <xdr:rowOff>0</xdr:rowOff>
    </xdr:from>
    <xdr:to>
      <xdr:col>57</xdr:col>
      <xdr:colOff>211015</xdr:colOff>
      <xdr:row>68</xdr:row>
      <xdr:rowOff>162479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288500" y="9144000"/>
          <a:ext cx="10498015" cy="3972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tabSelected="1" workbookViewId="0">
      <selection activeCell="K12" sqref="K12"/>
    </sheetView>
  </sheetViews>
  <sheetFormatPr defaultRowHeight="15" x14ac:dyDescent="0.25"/>
  <cols>
    <col min="3" max="5" width="14.28515625" bestFit="1" customWidth="1"/>
    <col min="6" max="9" width="10" bestFit="1" customWidth="1"/>
    <col min="12" max="12" width="19.5703125" bestFit="1" customWidth="1"/>
    <col min="13" max="13" width="13.7109375" bestFit="1" customWidth="1"/>
    <col min="14" max="17" width="14.28515625" bestFit="1" customWidth="1"/>
  </cols>
  <sheetData>
    <row r="1" spans="1:17" ht="16.5" x14ac:dyDescent="0.3">
      <c r="L1" s="1" t="s">
        <v>0</v>
      </c>
      <c r="M1" s="2">
        <v>17200</v>
      </c>
      <c r="P1">
        <v>2024</v>
      </c>
      <c r="Q1">
        <v>30250</v>
      </c>
    </row>
    <row r="2" spans="1:17" ht="82.5" x14ac:dyDescent="0.3">
      <c r="L2" s="3" t="s">
        <v>1</v>
      </c>
      <c r="M2" s="2">
        <v>2600</v>
      </c>
      <c r="P2">
        <v>2008</v>
      </c>
      <c r="Q2">
        <f>Q1/10.764</f>
        <v>2810.2935711631367</v>
      </c>
    </row>
    <row r="3" spans="1:17" ht="16.5" x14ac:dyDescent="0.3">
      <c r="L3" s="1" t="s">
        <v>2</v>
      </c>
      <c r="M3" s="2">
        <f>M1-M2</f>
        <v>14600</v>
      </c>
      <c r="P3">
        <f>P1-P2</f>
        <v>16</v>
      </c>
    </row>
    <row r="4" spans="1:17" ht="16.5" x14ac:dyDescent="0.3">
      <c r="L4" s="1" t="s">
        <v>3</v>
      </c>
      <c r="M4" s="2">
        <f>M2*1</f>
        <v>2600</v>
      </c>
    </row>
    <row r="5" spans="1:17" ht="16.5" x14ac:dyDescent="0.3">
      <c r="F5">
        <v>1195</v>
      </c>
      <c r="L5" s="1" t="s">
        <v>4</v>
      </c>
      <c r="M5" s="4">
        <v>16</v>
      </c>
      <c r="N5">
        <f>100-M5</f>
        <v>84</v>
      </c>
    </row>
    <row r="6" spans="1:17" ht="16.5" x14ac:dyDescent="0.3">
      <c r="F6">
        <f>F5/1.2</f>
        <v>995.83333333333337</v>
      </c>
      <c r="L6" s="1" t="s">
        <v>5</v>
      </c>
      <c r="M6" s="4">
        <f>M7-M5</f>
        <v>44</v>
      </c>
    </row>
    <row r="7" spans="1:17" ht="16.5" x14ac:dyDescent="0.3">
      <c r="L7" s="1" t="s">
        <v>6</v>
      </c>
      <c r="M7" s="4">
        <v>60</v>
      </c>
    </row>
    <row r="8" spans="1:17" ht="49.5" x14ac:dyDescent="0.3">
      <c r="L8" s="3" t="s">
        <v>7</v>
      </c>
      <c r="M8" s="4">
        <f>90*M5/M7</f>
        <v>24</v>
      </c>
    </row>
    <row r="9" spans="1:17" ht="16.5" x14ac:dyDescent="0.3">
      <c r="A9" s="14"/>
      <c r="B9" s="14"/>
      <c r="C9" s="14"/>
      <c r="D9" s="14"/>
      <c r="E9" s="14"/>
      <c r="F9" s="14"/>
      <c r="G9" s="14"/>
      <c r="H9" s="14"/>
      <c r="L9" s="1"/>
      <c r="M9" s="5">
        <f>M8%</f>
        <v>0.24</v>
      </c>
      <c r="P9" s="13">
        <v>159700</v>
      </c>
      <c r="Q9" s="19">
        <f>P9/10.764</f>
        <v>14836.492010405054</v>
      </c>
    </row>
    <row r="10" spans="1:17" ht="16.5" x14ac:dyDescent="0.3">
      <c r="A10" s="14" t="s">
        <v>15</v>
      </c>
      <c r="B10" s="14" t="s">
        <v>16</v>
      </c>
      <c r="C10" s="14" t="s">
        <v>17</v>
      </c>
      <c r="D10" s="14" t="s">
        <v>18</v>
      </c>
      <c r="E10" s="14" t="s">
        <v>19</v>
      </c>
      <c r="F10" s="14"/>
      <c r="G10" s="14"/>
      <c r="H10" s="14"/>
      <c r="L10" s="1" t="s">
        <v>8</v>
      </c>
      <c r="M10" s="2">
        <f>M4*M9</f>
        <v>624</v>
      </c>
      <c r="P10" s="13">
        <v>70730</v>
      </c>
      <c r="Q10" s="19"/>
    </row>
    <row r="11" spans="1:17" ht="16.5" x14ac:dyDescent="0.3">
      <c r="A11" s="14">
        <v>1894</v>
      </c>
      <c r="B11" s="14">
        <v>2300</v>
      </c>
      <c r="C11" s="15">
        <v>55000000</v>
      </c>
      <c r="D11" s="15">
        <f>C11/A11</f>
        <v>29039.070749736009</v>
      </c>
      <c r="E11" s="15">
        <f>C11/B11</f>
        <v>23913.043478260868</v>
      </c>
      <c r="F11" s="15"/>
      <c r="G11" s="15">
        <f>E11</f>
        <v>23913.043478260868</v>
      </c>
      <c r="H11" s="14" t="s">
        <v>20</v>
      </c>
      <c r="L11" s="1" t="s">
        <v>9</v>
      </c>
      <c r="M11" s="2">
        <f>M4-M10</f>
        <v>1976</v>
      </c>
      <c r="P11" s="13"/>
      <c r="Q11" s="19"/>
    </row>
    <row r="12" spans="1:17" ht="16.5" x14ac:dyDescent="0.3">
      <c r="A12" s="14"/>
      <c r="B12" s="14">
        <v>1500</v>
      </c>
      <c r="C12" s="15">
        <v>25000000</v>
      </c>
      <c r="D12" s="15"/>
      <c r="E12" s="15">
        <f t="shared" ref="E12:E14" si="0">C12/B12</f>
        <v>16666.666666666668</v>
      </c>
      <c r="F12" s="15"/>
      <c r="G12" s="15">
        <f t="shared" ref="G12:G14" si="1">E12</f>
        <v>16666.666666666668</v>
      </c>
      <c r="H12" s="14"/>
      <c r="L12" s="1" t="s">
        <v>2</v>
      </c>
      <c r="M12" s="2">
        <f>M3</f>
        <v>14600</v>
      </c>
      <c r="P12" s="13">
        <f>P9-P10</f>
        <v>88970</v>
      </c>
      <c r="Q12" s="19"/>
    </row>
    <row r="13" spans="1:17" ht="16.5" x14ac:dyDescent="0.3">
      <c r="A13" s="14">
        <v>1894</v>
      </c>
      <c r="B13" s="14"/>
      <c r="C13" s="15">
        <v>54900000</v>
      </c>
      <c r="D13" s="15">
        <f t="shared" ref="D13" si="2">C13/A13</f>
        <v>28986.272439281944</v>
      </c>
      <c r="E13" s="15"/>
      <c r="F13" s="15"/>
      <c r="G13" s="15">
        <f>D13/1.2</f>
        <v>24155.227032734954</v>
      </c>
      <c r="H13" s="14" t="s">
        <v>21</v>
      </c>
      <c r="L13" s="1" t="s">
        <v>10</v>
      </c>
      <c r="M13" s="2">
        <f>M12+M11</f>
        <v>16576</v>
      </c>
      <c r="N13" s="12"/>
      <c r="P13" s="13">
        <f>P12*84%</f>
        <v>74734.8</v>
      </c>
      <c r="Q13" s="19"/>
    </row>
    <row r="14" spans="1:17" ht="16.5" x14ac:dyDescent="0.3">
      <c r="A14" s="14"/>
      <c r="B14" s="14">
        <v>3500</v>
      </c>
      <c r="C14" s="15">
        <v>50000000</v>
      </c>
      <c r="D14" s="15"/>
      <c r="E14" s="15">
        <f t="shared" si="0"/>
        <v>14285.714285714286</v>
      </c>
      <c r="F14" s="15"/>
      <c r="G14" s="15">
        <f t="shared" si="1"/>
        <v>14285.714285714286</v>
      </c>
      <c r="H14" s="14" t="s">
        <v>21</v>
      </c>
      <c r="L14" s="1"/>
      <c r="M14" s="4"/>
      <c r="P14" s="13"/>
      <c r="Q14" s="19"/>
    </row>
    <row r="15" spans="1:17" ht="16.5" x14ac:dyDescent="0.3">
      <c r="A15" s="14"/>
      <c r="B15" s="14"/>
      <c r="C15" s="15"/>
      <c r="D15" s="15"/>
      <c r="E15" s="15"/>
      <c r="F15" s="15"/>
      <c r="G15" s="15"/>
      <c r="H15" s="14" t="s">
        <v>22</v>
      </c>
      <c r="L15" s="6" t="s">
        <v>24</v>
      </c>
      <c r="M15" s="7">
        <v>1195</v>
      </c>
      <c r="P15" s="19">
        <f>P13+P10</f>
        <v>145464.79999999999</v>
      </c>
      <c r="Q15" s="19">
        <f>P15/10.764</f>
        <v>13514.009661835749</v>
      </c>
    </row>
    <row r="16" spans="1:17" ht="16.5" x14ac:dyDescent="0.3">
      <c r="A16" s="14"/>
      <c r="B16" s="14"/>
      <c r="C16" s="15"/>
      <c r="D16" s="15"/>
      <c r="E16" s="15"/>
      <c r="F16" s="15" t="s">
        <v>23</v>
      </c>
      <c r="G16" s="15">
        <f>AVERAGE(G11:G15)</f>
        <v>19755.162865844195</v>
      </c>
      <c r="H16" s="14"/>
      <c r="L16" s="6" t="s">
        <v>17</v>
      </c>
      <c r="M16" s="8">
        <f>M13*M15</f>
        <v>19808320</v>
      </c>
      <c r="O16" s="13"/>
      <c r="P16" s="13"/>
      <c r="Q16" s="13"/>
    </row>
    <row r="17" spans="7:17" ht="16.5" x14ac:dyDescent="0.3">
      <c r="L17" s="9" t="s">
        <v>11</v>
      </c>
      <c r="M17" s="10">
        <f>M16*90%</f>
        <v>17827488</v>
      </c>
      <c r="O17" s="12"/>
      <c r="P17" s="13"/>
      <c r="Q17" s="13"/>
    </row>
    <row r="18" spans="7:17" ht="16.5" x14ac:dyDescent="0.3">
      <c r="G18">
        <v>1750000</v>
      </c>
      <c r="L18" s="9" t="s">
        <v>12</v>
      </c>
      <c r="M18" s="10">
        <f>M16*80%</f>
        <v>15846656</v>
      </c>
      <c r="P18" s="13">
        <v>1195</v>
      </c>
      <c r="Q18" s="13"/>
    </row>
    <row r="19" spans="7:17" ht="16.5" x14ac:dyDescent="0.3">
      <c r="L19" s="9" t="s">
        <v>13</v>
      </c>
      <c r="M19" s="10">
        <f>M15*M2</f>
        <v>3107000</v>
      </c>
      <c r="P19" s="13">
        <v>13514</v>
      </c>
      <c r="Q19" s="13"/>
    </row>
    <row r="20" spans="7:17" ht="16.5" x14ac:dyDescent="0.3">
      <c r="L20" s="11" t="s">
        <v>14</v>
      </c>
      <c r="M20" s="10">
        <f>M16*0.025/12</f>
        <v>41267.333333333336</v>
      </c>
      <c r="P20" s="13">
        <f>P19*P18</f>
        <v>16149230</v>
      </c>
      <c r="Q20" s="12"/>
    </row>
    <row r="21" spans="7:17" x14ac:dyDescent="0.25">
      <c r="Q21" s="12"/>
    </row>
    <row r="34" spans="1:16" x14ac:dyDescent="0.25">
      <c r="I34" s="16"/>
    </row>
    <row r="42" spans="1:16" x14ac:dyDescent="0.25">
      <c r="M42">
        <v>2020</v>
      </c>
      <c r="N42" s="13">
        <v>19755740</v>
      </c>
      <c r="O42" s="13">
        <f>N42-M16</f>
        <v>-52580</v>
      </c>
      <c r="P42" s="12">
        <f>N42*90%</f>
        <v>17780166</v>
      </c>
    </row>
    <row r="44" spans="1:16" x14ac:dyDescent="0.25">
      <c r="A44" s="17">
        <v>2022</v>
      </c>
      <c r="B44">
        <v>1782</v>
      </c>
      <c r="C44">
        <f>B44*1.2</f>
        <v>2138.4</v>
      </c>
      <c r="D44" s="13">
        <v>30600000</v>
      </c>
      <c r="E44" s="13">
        <v>34524432</v>
      </c>
      <c r="F44" s="13">
        <f>D44/C44</f>
        <v>14309.764309764309</v>
      </c>
      <c r="G44" s="13"/>
      <c r="H44" s="13">
        <f>F44/100*105</f>
        <v>15025.252525252523</v>
      </c>
      <c r="I44" s="13">
        <f>H44/100*105</f>
        <v>15776.51515151515</v>
      </c>
      <c r="L44">
        <v>20</v>
      </c>
      <c r="M44" s="13">
        <v>16532</v>
      </c>
      <c r="N44" s="13">
        <f>M13-M44</f>
        <v>44</v>
      </c>
      <c r="O44" s="13"/>
      <c r="P44" s="13">
        <f>M13*1.2</f>
        <v>19891.2</v>
      </c>
    </row>
    <row r="45" spans="1:16" x14ac:dyDescent="0.25">
      <c r="D45" s="13">
        <v>2071500</v>
      </c>
      <c r="E45" s="13">
        <v>2071500</v>
      </c>
      <c r="F45" s="13"/>
      <c r="G45" s="13"/>
      <c r="H45" s="13"/>
      <c r="I45" s="13"/>
      <c r="L45">
        <v>21</v>
      </c>
      <c r="M45" s="13">
        <f>M44/100*105</f>
        <v>17358.599999999999</v>
      </c>
      <c r="N45" s="13"/>
      <c r="O45" s="13"/>
      <c r="P45" s="13"/>
    </row>
    <row r="46" spans="1:16" x14ac:dyDescent="0.25">
      <c r="D46" s="13">
        <v>30000</v>
      </c>
      <c r="E46" s="13">
        <v>30000</v>
      </c>
      <c r="F46" s="13"/>
      <c r="G46" s="13"/>
      <c r="H46" s="13"/>
      <c r="I46" s="13"/>
      <c r="L46">
        <v>22</v>
      </c>
      <c r="M46" s="13">
        <f>M45/100*105</f>
        <v>18226.53</v>
      </c>
      <c r="N46" s="13"/>
      <c r="O46" s="13"/>
      <c r="P46" s="13"/>
    </row>
    <row r="47" spans="1:16" x14ac:dyDescent="0.25">
      <c r="D47" s="13">
        <f>SUM(D44:D46)</f>
        <v>32701500</v>
      </c>
      <c r="E47" s="13">
        <f>SUM(E44:E46)</f>
        <v>36625932</v>
      </c>
      <c r="F47" s="13"/>
      <c r="G47" s="13"/>
      <c r="H47" s="13"/>
      <c r="I47" s="13"/>
      <c r="L47" s="17">
        <v>23</v>
      </c>
      <c r="M47" s="18">
        <f>M46/100*105</f>
        <v>19137.856499999998</v>
      </c>
      <c r="N47" s="13"/>
      <c r="O47" s="13"/>
      <c r="P47" s="13"/>
    </row>
    <row r="48" spans="1:16" x14ac:dyDescent="0.25">
      <c r="D48" s="13"/>
      <c r="E48" s="13"/>
      <c r="F48" s="13"/>
      <c r="G48" s="13"/>
      <c r="H48" s="13"/>
      <c r="I48" s="13"/>
      <c r="L48">
        <v>24</v>
      </c>
      <c r="M48" s="13">
        <f t="shared" ref="M48" si="3">M47/100*105</f>
        <v>20094.749324999997</v>
      </c>
      <c r="N48" s="13"/>
      <c r="O48" s="13"/>
      <c r="P48" s="13"/>
    </row>
    <row r="49" spans="4:16" x14ac:dyDescent="0.25">
      <c r="D49" s="13">
        <f>D47/C44</f>
        <v>15292.508417508418</v>
      </c>
      <c r="E49" s="13">
        <f>E47/C44</f>
        <v>17127.727272727272</v>
      </c>
      <c r="F49" s="13"/>
      <c r="G49" s="13"/>
      <c r="H49" s="13"/>
      <c r="I49" s="13"/>
      <c r="M49" s="13"/>
      <c r="N49" s="13"/>
      <c r="O49" s="13"/>
      <c r="P49" s="1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BF27" sqref="BF2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2024-03-16T12:16:06Z</dcterms:modified>
</cp:coreProperties>
</file>