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SMECCC Panvel\Rajesh Kumar Bajpai\"/>
    </mc:Choice>
  </mc:AlternateContent>
  <xr:revisionPtr revIDLastSave="0" documentId="13_ncr:1_{97A3807D-45AA-4BAC-B82A-78C88F64A92A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23" l="1"/>
  <c r="C20" i="23"/>
  <c r="Q6" i="4"/>
  <c r="Q5" i="4"/>
  <c r="Q4" i="4"/>
  <c r="Q3" i="4"/>
  <c r="G31" i="4"/>
  <c r="Q2" i="4"/>
  <c r="C5" i="25" l="1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<sst xmlns="http://schemas.openxmlformats.org/spreadsheetml/2006/main" count="131" uniqueCount="89">
  <si>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</si>
  <si>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</si>
  <si>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</si>
  <si>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</si>
  <si>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</si>
  <si>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</si>
  <si>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</si>
  <si>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</si>
  <si>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</si>
  <si>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</si>
  <si>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</si>
  <si>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</si>
  <si>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</si>
  <si>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</si>
  <si>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</si>
  <si>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</si>
  <si>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</si>
  <si>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</si>
  <si>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</si>
  <si>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</si>
  <si>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</si>
  <si>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</si>
  <si>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</si>
  <si>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</si>
  <si>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</si>
  <si>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</si>
  <si>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</si>
  <si>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</si>
  <si>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</si>
  <si>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</si>
  <si>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</si>
  <si>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</si>
  <si>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</si>
  <si>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</si>
  <si>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</si>
  <si>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</si>
  <si>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</si>
  <si>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</si>
  <si>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</si>
  <si>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</si>
  <si>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</si>
  <si>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</si>
  <si>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</si>
  <si>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</si>
  <si>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</si>
  <si>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</si>
  <si>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</si>
  <si>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</si>
  <si>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</si>
  <si>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</si>
  <si>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</si>
  <si>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</si>
  <si>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</si>
  <si>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</si>
  <si>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</si>
  <si>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</si>
  <si>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</si>
  <si>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</si>
  <si>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</si>
  <si>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</si>
  <si>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</si>
  <si>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</si>
  <si>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</si>
  <si>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</si>
  <si>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</si>
  <si>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</si>
  <si>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</si>
  <si>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</si>
  <si>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</si>
  <si>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</si>
  <si>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</si>
  <si>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</si>
  <si>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</si>
  <si>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</si>
  <si>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</si>
  <si>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</si>
  <si>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</si>
  <si>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</si>
  <si>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</si>
  <si>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</si>
  <si>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</si>
  <si>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</si>
  <si>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</si>
  <si>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08.12.2017</t>
  </si>
  <si>
    <t>RERA CA</t>
  </si>
  <si>
    <t>IGR-26.12.23</t>
  </si>
  <si>
    <t>IGR-09.02.24</t>
  </si>
  <si>
    <t>IGR-28.02.24</t>
  </si>
  <si>
    <t>IGR-02.03.24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</si>
</sst>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0702A8-FB72-4022-A5CD-6263989BE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40B885-3AC8-4162-9B23-E3A0CE1F6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F696CA-A006-486A-BEBE-D07479285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A646DB-A559-4793-B8BB-8E6744985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76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82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77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78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79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80</v>
      </c>
      <c r="C8" s="57">
        <f>C7*D13%</f>
        <v>321094.09999999998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81</v>
      </c>
      <c r="C9" s="62">
        <f>C6+C8</f>
        <v>350494.1</v>
      </c>
      <c r="D9" s="63" t="s">
        <v>62</v>
      </c>
      <c r="E9" s="64">
        <f>C9/10.764</f>
        <v>32561.696395392046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2024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2024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0</v>
      </c>
      <c r="D13" s="70">
        <f>D12-C13</f>
        <v>100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77"/>
      <c r="L1" s="77"/>
      <c r="M1" s="77"/>
      <c r="N1" s="77"/>
      <c r="O1" s="77"/>
      <c r="P1" s="77"/>
      <c r="Q1" s="77"/>
      <c r="R1" s="77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A16" sqref="A16: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25000</v>
      </c>
      <c r="D3" s="24" t="s">
        <v>75</v>
      </c>
      <c r="E3" s="6" t="s">
        <v>84</v>
      </c>
      <c r="F3" s="19"/>
    </row>
    <row r="4" spans="1:6" ht="30" x14ac:dyDescent="0.25">
      <c r="A4" s="23" t="s">
        <v>14</v>
      </c>
      <c r="B4" s="20"/>
      <c r="C4" s="21">
        <v>2700</v>
      </c>
      <c r="D4" s="24"/>
      <c r="F4" s="19"/>
    </row>
    <row r="5" spans="1:6" x14ac:dyDescent="0.25">
      <c r="A5" s="16" t="s">
        <v>15</v>
      </c>
      <c r="B5" s="20"/>
      <c r="C5" s="21">
        <f>C3-C4</f>
        <v>22300</v>
      </c>
      <c r="D5" s="24"/>
      <c r="F5" s="19"/>
    </row>
    <row r="6" spans="1:6" x14ac:dyDescent="0.25">
      <c r="A6" s="16" t="s">
        <v>16</v>
      </c>
      <c r="B6" s="20"/>
      <c r="C6" s="21">
        <f>C4</f>
        <v>2700</v>
      </c>
      <c r="D6" s="24"/>
      <c r="F6" s="19"/>
    </row>
    <row r="7" spans="1:6" x14ac:dyDescent="0.25">
      <c r="A7" s="16" t="s">
        <v>17</v>
      </c>
      <c r="B7" s="25"/>
      <c r="C7" s="26">
        <f>D7-D8</f>
        <v>0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2024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2700</v>
      </c>
      <c r="D13" s="24"/>
      <c r="F13" s="19"/>
    </row>
    <row r="14" spans="1:6" x14ac:dyDescent="0.25">
      <c r="A14" s="16" t="s">
        <v>15</v>
      </c>
      <c r="B14" s="20"/>
      <c r="C14" s="21">
        <f>C5</f>
        <v>22300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25000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RERA CA</v>
      </c>
      <c r="B18" s="7"/>
      <c r="C18" s="31">
        <v>653</v>
      </c>
      <c r="D18" s="26"/>
      <c r="F18" s="19"/>
    </row>
    <row r="19" spans="1:6" x14ac:dyDescent="0.25">
      <c r="A19" s="16" t="s">
        <v>73</v>
      </c>
      <c r="B19" s="6"/>
      <c r="C19" s="32">
        <f>C18*C16</f>
        <v>16325000</v>
      </c>
      <c r="D19" s="33"/>
      <c r="E19" s="70"/>
      <c r="F19" s="34"/>
    </row>
    <row r="20" spans="1:6" x14ac:dyDescent="0.25">
      <c r="A20" s="16" t="s">
        <v>24</v>
      </c>
      <c r="C20" s="35">
        <f>C19*85%</f>
        <v>13876250</v>
      </c>
      <c r="D20" s="32"/>
      <c r="F20" s="19"/>
    </row>
    <row r="21" spans="1:6" x14ac:dyDescent="0.25">
      <c r="A21" s="16" t="s">
        <v>25</v>
      </c>
      <c r="C21" s="35">
        <f>C19*70%</f>
        <v>11427500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1763100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34010.416666666664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S17" sqref="S1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481.25844000000001</v>
      </c>
      <c r="C2" s="4">
        <f t="shared" ref="C2:C16" si="1">B2*1.2</f>
        <v>577.51012800000001</v>
      </c>
      <c r="D2" s="4">
        <f t="shared" ref="D2:D16" si="2">C2*1.2</f>
        <v>693.01215360000003</v>
      </c>
      <c r="E2" s="5">
        <f t="shared" ref="E2:E16" si="3">R2</f>
        <v>11600000</v>
      </c>
      <c r="F2" s="4">
        <f t="shared" ref="F2:F15" si="4">ROUND((E2/B2),0)</f>
        <v>24103</v>
      </c>
      <c r="G2" s="4">
        <f t="shared" ref="G2:G15" si="5">ROUND((E2/C2),0)</f>
        <v>20086</v>
      </c>
      <c r="H2" s="4">
        <f t="shared" ref="H2:H15" si="6">ROUND((E2/D2),0)</f>
        <v>16739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>44.71*10.764</f>
        <v>481.25844000000001</v>
      </c>
      <c r="R2" s="2">
        <v>11600000</v>
      </c>
      <c r="S2" s="2" t="s">
        <v>85</v>
      </c>
    </row>
    <row r="3" spans="1:19" x14ac:dyDescent="0.25">
      <c r="A3" s="4">
        <v>2</v>
      </c>
      <c r="B3" s="4">
        <f t="shared" si="0"/>
        <v>481.25844000000001</v>
      </c>
      <c r="C3" s="4">
        <f t="shared" si="1"/>
        <v>577.51012800000001</v>
      </c>
      <c r="D3" s="4">
        <f t="shared" si="2"/>
        <v>693.01215360000003</v>
      </c>
      <c r="E3" s="5">
        <f t="shared" si="3"/>
        <v>10834600</v>
      </c>
      <c r="F3" s="4">
        <f t="shared" si="4"/>
        <v>22513</v>
      </c>
      <c r="G3" s="4">
        <f t="shared" si="5"/>
        <v>18761</v>
      </c>
      <c r="H3" s="4">
        <f t="shared" si="6"/>
        <v>15634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>44.71*10.764</f>
        <v>481.25844000000001</v>
      </c>
      <c r="R3" s="2">
        <v>10834600</v>
      </c>
      <c r="S3" s="2" t="s">
        <v>86</v>
      </c>
    </row>
    <row r="4" spans="1:19" x14ac:dyDescent="0.25">
      <c r="A4" s="4">
        <v>3</v>
      </c>
      <c r="B4" s="4">
        <f t="shared" si="0"/>
        <v>482.44247999999999</v>
      </c>
      <c r="C4" s="4">
        <f t="shared" si="1"/>
        <v>578.93097599999999</v>
      </c>
      <c r="D4" s="4">
        <f t="shared" si="2"/>
        <v>694.71717119999994</v>
      </c>
      <c r="E4" s="5">
        <f t="shared" si="3"/>
        <v>10712520</v>
      </c>
      <c r="F4" s="4">
        <f t="shared" si="4"/>
        <v>22205</v>
      </c>
      <c r="G4" s="4">
        <f t="shared" si="5"/>
        <v>18504</v>
      </c>
      <c r="H4" s="4">
        <f t="shared" si="6"/>
        <v>15420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>44.82*10.764</f>
        <v>482.44247999999999</v>
      </c>
      <c r="R4" s="2">
        <v>10712520</v>
      </c>
      <c r="S4" s="2" t="s">
        <v>87</v>
      </c>
    </row>
    <row r="5" spans="1:19" x14ac:dyDescent="0.25">
      <c r="A5" s="4">
        <v>4</v>
      </c>
      <c r="B5" s="4">
        <f t="shared" si="0"/>
        <v>482.44247999999999</v>
      </c>
      <c r="C5" s="4">
        <f t="shared" si="1"/>
        <v>578.93097599999999</v>
      </c>
      <c r="D5" s="4">
        <f t="shared" si="2"/>
        <v>694.71717119999994</v>
      </c>
      <c r="E5" s="5">
        <f t="shared" si="3"/>
        <v>13539651</v>
      </c>
      <c r="F5" s="4">
        <f t="shared" si="4"/>
        <v>28065</v>
      </c>
      <c r="G5" s="4">
        <f t="shared" si="5"/>
        <v>23387</v>
      </c>
      <c r="H5" s="4">
        <f t="shared" si="6"/>
        <v>19489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>44.82*10.764</f>
        <v>482.44247999999999</v>
      </c>
      <c r="R5" s="2">
        <v>13539651</v>
      </c>
      <c r="S5" s="2" t="s">
        <v>88</v>
      </c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ref="Q6:Q10" si="10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3"/>
    </row>
    <row r="25" spans="1:19" s="10" customFormat="1" x14ac:dyDescent="0.25">
      <c r="F25" s="74"/>
    </row>
    <row r="26" spans="1:19" s="10" customFormat="1" x14ac:dyDescent="0.25">
      <c r="F26" s="74"/>
    </row>
    <row r="27" spans="1:19" s="10" customFormat="1" x14ac:dyDescent="0.25">
      <c r="F27" s="74"/>
    </row>
    <row r="28" spans="1:19" s="10" customFormat="1" x14ac:dyDescent="0.25">
      <c r="C28" s="72" t="s">
        <v>74</v>
      </c>
      <c r="D28" s="72" t="s">
        <v>83</v>
      </c>
      <c r="F28" s="57" t="s">
        <v>84</v>
      </c>
      <c r="G28" s="57">
        <v>653</v>
      </c>
    </row>
    <row r="29" spans="1:19" s="10" customFormat="1" x14ac:dyDescent="0.25">
      <c r="C29" s="72" t="s">
        <v>1</v>
      </c>
      <c r="D29" s="72">
        <v>17527500</v>
      </c>
      <c r="F29" s="57" t="s">
        <v>71</v>
      </c>
      <c r="G29" s="57">
        <v>784</v>
      </c>
      <c r="H29" s="10">
        <f>G29/G28</f>
        <v>1.2006125574272588</v>
      </c>
    </row>
    <row r="30" spans="1:19" s="10" customFormat="1" x14ac:dyDescent="0.25">
      <c r="F30" s="57" t="s">
        <v>72</v>
      </c>
      <c r="G30" s="57">
        <v>25000</v>
      </c>
    </row>
    <row r="31" spans="1:19" s="10" customFormat="1" x14ac:dyDescent="0.25">
      <c r="C31" s="75"/>
      <c r="D31" s="75"/>
      <c r="F31" s="75" t="s">
        <v>73</v>
      </c>
      <c r="G31" s="75">
        <f>G28*G30</f>
        <v>16325000</v>
      </c>
      <c r="H31" s="10">
        <f>G31/D29</f>
        <v>0.93139352446156043</v>
      </c>
    </row>
    <row r="32" spans="1:19" s="10" customFormat="1" x14ac:dyDescent="0.25">
      <c r="C32" s="75"/>
      <c r="D32" s="75"/>
      <c r="F32" s="75" t="s">
        <v>24</v>
      </c>
      <c r="G32" s="75">
        <f>G31*90%</f>
        <v>14692500</v>
      </c>
    </row>
    <row r="33" spans="3:7" s="10" customFormat="1" x14ac:dyDescent="0.25">
      <c r="C33" s="75"/>
      <c r="D33" s="75"/>
      <c r="F33" s="75" t="s">
        <v>25</v>
      </c>
      <c r="G33" s="75">
        <f>G31*80%</f>
        <v>13060000</v>
      </c>
    </row>
    <row r="34" spans="3:7" s="10" customFormat="1" x14ac:dyDescent="0.25">
      <c r="C34" s="75"/>
      <c r="D34" s="75"/>
    </row>
    <row r="35" spans="3:7" s="10" customFormat="1" x14ac:dyDescent="0.25">
      <c r="C35" s="75"/>
      <c r="D35" s="75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2024-03-16T08:52:35Z</dcterms:modified>
</cp:coreProperties>
</file>