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showInkAnnotation="0" defaultThemeVersion="124226"/>
  <bookViews>
    <workbookView xWindow="-120" yWindow="-120" windowWidth="15600" windowHeight="11760" tabRatio="451" firstSheet="8" activeTab="12"/>
  </bookViews>
  <sheets>
    <sheet name="A - Wing" sheetId="110" r:id="rId1"/>
    <sheet name="B - Wing " sheetId="119" r:id="rId2"/>
    <sheet name="C - Wing " sheetId="121" r:id="rId3"/>
    <sheet name="D - Wing" sheetId="122" r:id="rId4"/>
    <sheet name="Total" sheetId="117" r:id="rId5"/>
    <sheet name="RERA" sheetId="73" r:id="rId6"/>
    <sheet name="IGR" sheetId="116" r:id="rId7"/>
    <sheet name="Sheet1" sheetId="123" r:id="rId8"/>
    <sheet name="Sheet2" sheetId="124" r:id="rId9"/>
    <sheet name="Sheet3" sheetId="125" r:id="rId10"/>
    <sheet name="Sheet4" sheetId="126" r:id="rId11"/>
    <sheet name="Sheet5" sheetId="127" r:id="rId12"/>
    <sheet name="Sheet6" sheetId="128" r:id="rId13"/>
  </sheets>
  <definedNames>
    <definedName name="_xlnm._FilterDatabase" localSheetId="0" hidden="1">'A - Wing'!$D$3:$D$31</definedName>
    <definedName name="_xlnm._FilterDatabase" localSheetId="1" hidden="1">'B - Wing '!#REF!</definedName>
    <definedName name="_xlnm._FilterDatabase" localSheetId="2" hidden="1">'C - Wing '!#REF!</definedName>
    <definedName name="_xlnm._FilterDatabase" localSheetId="3" hidden="1">'D - Wing'!#REF!</definedName>
    <definedName name="_xlnm._FilterDatabase" localSheetId="5" hidden="1">RERA!#REF!</definedName>
  </definedNames>
  <calcPr calcId="124519"/>
</workbook>
</file>

<file path=xl/calcChain.xml><?xml version="1.0" encoding="utf-8"?>
<calcChain xmlns="http://schemas.openxmlformats.org/spreadsheetml/2006/main">
  <c r="G31" i="117"/>
  <c r="J30"/>
  <c r="I30"/>
  <c r="H30"/>
  <c r="G30"/>
  <c r="F30"/>
  <c r="H97" i="122"/>
  <c r="G97"/>
  <c r="G91"/>
  <c r="I45"/>
  <c r="G45"/>
  <c r="L45" s="1"/>
  <c r="I44"/>
  <c r="G44"/>
  <c r="L44" s="1"/>
  <c r="L43"/>
  <c r="I43"/>
  <c r="G43"/>
  <c r="L42"/>
  <c r="I42"/>
  <c r="G42"/>
  <c r="I41"/>
  <c r="G41"/>
  <c r="L41" s="1"/>
  <c r="F38"/>
  <c r="E38"/>
  <c r="J37"/>
  <c r="K37" s="1"/>
  <c r="H37"/>
  <c r="K36"/>
  <c r="J36"/>
  <c r="L36" s="1"/>
  <c r="H36"/>
  <c r="G35"/>
  <c r="H35" s="1"/>
  <c r="J34"/>
  <c r="K34" s="1"/>
  <c r="H34"/>
  <c r="K33"/>
  <c r="J33"/>
  <c r="L33" s="1"/>
  <c r="H33"/>
  <c r="L32"/>
  <c r="K32"/>
  <c r="J32"/>
  <c r="M32" s="1"/>
  <c r="H32"/>
  <c r="M31"/>
  <c r="L31"/>
  <c r="K31"/>
  <c r="J31"/>
  <c r="H31"/>
  <c r="J30"/>
  <c r="K30" s="1"/>
  <c r="H30"/>
  <c r="G30"/>
  <c r="L29"/>
  <c r="K29"/>
  <c r="J29"/>
  <c r="M29" s="1"/>
  <c r="H29"/>
  <c r="M28"/>
  <c r="L28"/>
  <c r="K28"/>
  <c r="J28"/>
  <c r="H28"/>
  <c r="J27"/>
  <c r="K27" s="1"/>
  <c r="H27"/>
  <c r="K26"/>
  <c r="J26"/>
  <c r="L26" s="1"/>
  <c r="H26"/>
  <c r="G25"/>
  <c r="H25" s="1"/>
  <c r="J24"/>
  <c r="K24" s="1"/>
  <c r="H24"/>
  <c r="K23"/>
  <c r="J23"/>
  <c r="L23" s="1"/>
  <c r="H23"/>
  <c r="L22"/>
  <c r="K22"/>
  <c r="J22"/>
  <c r="M22" s="1"/>
  <c r="H22"/>
  <c r="M21"/>
  <c r="L21"/>
  <c r="K21"/>
  <c r="J21"/>
  <c r="H21"/>
  <c r="J20"/>
  <c r="K20" s="1"/>
  <c r="H20"/>
  <c r="G20"/>
  <c r="L19"/>
  <c r="K19"/>
  <c r="J19"/>
  <c r="M19" s="1"/>
  <c r="H19"/>
  <c r="M18"/>
  <c r="L18"/>
  <c r="K18"/>
  <c r="J18"/>
  <c r="H18"/>
  <c r="J17"/>
  <c r="K17" s="1"/>
  <c r="H17"/>
  <c r="K16"/>
  <c r="J16"/>
  <c r="L16" s="1"/>
  <c r="H16"/>
  <c r="G15"/>
  <c r="H15" s="1"/>
  <c r="J14"/>
  <c r="K14" s="1"/>
  <c r="H14"/>
  <c r="K13"/>
  <c r="J13"/>
  <c r="L13" s="1"/>
  <c r="H13"/>
  <c r="L12"/>
  <c r="K12"/>
  <c r="J12"/>
  <c r="M12" s="1"/>
  <c r="H12"/>
  <c r="M11"/>
  <c r="L11"/>
  <c r="K11"/>
  <c r="J11"/>
  <c r="H11"/>
  <c r="J10"/>
  <c r="K10" s="1"/>
  <c r="H10"/>
  <c r="G10"/>
  <c r="L9"/>
  <c r="K9"/>
  <c r="J9"/>
  <c r="M9" s="1"/>
  <c r="H9"/>
  <c r="H8"/>
  <c r="G8"/>
  <c r="J8" s="1"/>
  <c r="K7"/>
  <c r="J7"/>
  <c r="L7" s="1"/>
  <c r="H7"/>
  <c r="L6"/>
  <c r="K6"/>
  <c r="J6"/>
  <c r="M6" s="1"/>
  <c r="H6"/>
  <c r="H5"/>
  <c r="G5"/>
  <c r="J5" s="1"/>
  <c r="K4"/>
  <c r="J4"/>
  <c r="L4" s="1"/>
  <c r="H4"/>
  <c r="S3"/>
  <c r="P3"/>
  <c r="O3"/>
  <c r="K3"/>
  <c r="J3"/>
  <c r="L3" s="1"/>
  <c r="G3"/>
  <c r="G38" s="1"/>
  <c r="H97" i="121"/>
  <c r="G97"/>
  <c r="G91"/>
  <c r="I45"/>
  <c r="G45"/>
  <c r="L45" s="1"/>
  <c r="I44"/>
  <c r="G44"/>
  <c r="L44" s="1"/>
  <c r="L43"/>
  <c r="I43"/>
  <c r="G43"/>
  <c r="L42"/>
  <c r="I42"/>
  <c r="G42"/>
  <c r="I41"/>
  <c r="G41"/>
  <c r="L41" s="1"/>
  <c r="F38"/>
  <c r="E38"/>
  <c r="J37"/>
  <c r="K37" s="1"/>
  <c r="H37"/>
  <c r="K36"/>
  <c r="J36"/>
  <c r="L36" s="1"/>
  <c r="H36"/>
  <c r="L35"/>
  <c r="K35"/>
  <c r="J35"/>
  <c r="M35" s="1"/>
  <c r="H35"/>
  <c r="M34"/>
  <c r="L34"/>
  <c r="J34"/>
  <c r="K34" s="1"/>
  <c r="H34"/>
  <c r="J33"/>
  <c r="K33" s="1"/>
  <c r="H33"/>
  <c r="K32"/>
  <c r="J32"/>
  <c r="L32" s="1"/>
  <c r="H32"/>
  <c r="L31"/>
  <c r="K31"/>
  <c r="J31"/>
  <c r="M31" s="1"/>
  <c r="H31"/>
  <c r="M30"/>
  <c r="L30"/>
  <c r="J30"/>
  <c r="K30" s="1"/>
  <c r="H30"/>
  <c r="J29"/>
  <c r="K29" s="1"/>
  <c r="H29"/>
  <c r="K28"/>
  <c r="J28"/>
  <c r="L28" s="1"/>
  <c r="H28"/>
  <c r="L27"/>
  <c r="K27"/>
  <c r="J27"/>
  <c r="M27" s="1"/>
  <c r="H27"/>
  <c r="M26"/>
  <c r="L26"/>
  <c r="K26"/>
  <c r="J26"/>
  <c r="H26"/>
  <c r="J25"/>
  <c r="K25" s="1"/>
  <c r="H25"/>
  <c r="K24"/>
  <c r="J24"/>
  <c r="L24" s="1"/>
  <c r="H24"/>
  <c r="L23"/>
  <c r="K23"/>
  <c r="J23"/>
  <c r="M23" s="1"/>
  <c r="H23"/>
  <c r="M22"/>
  <c r="L22"/>
  <c r="K22"/>
  <c r="J22"/>
  <c r="H22"/>
  <c r="J21"/>
  <c r="K21" s="1"/>
  <c r="H21"/>
  <c r="K20"/>
  <c r="J20"/>
  <c r="L20" s="1"/>
  <c r="H20"/>
  <c r="L19"/>
  <c r="K19"/>
  <c r="J19"/>
  <c r="M19" s="1"/>
  <c r="H19"/>
  <c r="M18"/>
  <c r="L18"/>
  <c r="J18"/>
  <c r="K18" s="1"/>
  <c r="H18"/>
  <c r="J17"/>
  <c r="K17" s="1"/>
  <c r="H17"/>
  <c r="K16"/>
  <c r="J16"/>
  <c r="L16" s="1"/>
  <c r="H16"/>
  <c r="L15"/>
  <c r="K15"/>
  <c r="J15"/>
  <c r="M15" s="1"/>
  <c r="H15"/>
  <c r="M14"/>
  <c r="L14"/>
  <c r="J14"/>
  <c r="K14" s="1"/>
  <c r="H14"/>
  <c r="J13"/>
  <c r="K13" s="1"/>
  <c r="H13"/>
  <c r="K12"/>
  <c r="J12"/>
  <c r="L12" s="1"/>
  <c r="H12"/>
  <c r="L11"/>
  <c r="K11"/>
  <c r="J11"/>
  <c r="M11" s="1"/>
  <c r="H11"/>
  <c r="M10"/>
  <c r="L10"/>
  <c r="J10"/>
  <c r="K10" s="1"/>
  <c r="H10"/>
  <c r="J9"/>
  <c r="K9" s="1"/>
  <c r="H9"/>
  <c r="K8"/>
  <c r="J8"/>
  <c r="L8" s="1"/>
  <c r="H8"/>
  <c r="L7"/>
  <c r="K7"/>
  <c r="J7"/>
  <c r="M7" s="1"/>
  <c r="H7"/>
  <c r="M6"/>
  <c r="L6"/>
  <c r="K6"/>
  <c r="J6"/>
  <c r="H6"/>
  <c r="J5"/>
  <c r="K5" s="1"/>
  <c r="H5"/>
  <c r="K4"/>
  <c r="J4"/>
  <c r="L4" s="1"/>
  <c r="H4"/>
  <c r="S3"/>
  <c r="P3"/>
  <c r="O3"/>
  <c r="K3"/>
  <c r="K38" s="1"/>
  <c r="J3"/>
  <c r="L3" s="1"/>
  <c r="G3"/>
  <c r="G38" s="1"/>
  <c r="H10" i="119"/>
  <c r="H11"/>
  <c r="H12"/>
  <c r="H4"/>
  <c r="H5"/>
  <c r="H6"/>
  <c r="H7"/>
  <c r="H8"/>
  <c r="H9"/>
  <c r="G35"/>
  <c r="J35" s="1"/>
  <c r="G30"/>
  <c r="H30" s="1"/>
  <c r="G25"/>
  <c r="G20"/>
  <c r="G15"/>
  <c r="J15" s="1"/>
  <c r="G10"/>
  <c r="G8"/>
  <c r="G3"/>
  <c r="G5"/>
  <c r="J5" s="1"/>
  <c r="H3"/>
  <c r="L38" i="110"/>
  <c r="K38"/>
  <c r="J38"/>
  <c r="H38"/>
  <c r="G38"/>
  <c r="F38"/>
  <c r="E38"/>
  <c r="E38" i="119"/>
  <c r="H97"/>
  <c r="G97"/>
  <c r="G91"/>
  <c r="I45"/>
  <c r="G45"/>
  <c r="L45" s="1"/>
  <c r="I44"/>
  <c r="G44"/>
  <c r="L44" s="1"/>
  <c r="L43"/>
  <c r="I43"/>
  <c r="G43"/>
  <c r="L42"/>
  <c r="I42"/>
  <c r="G42"/>
  <c r="I41"/>
  <c r="G41"/>
  <c r="L41" s="1"/>
  <c r="K37"/>
  <c r="J37"/>
  <c r="L37" s="1"/>
  <c r="H37"/>
  <c r="M36"/>
  <c r="L36"/>
  <c r="K36"/>
  <c r="J36"/>
  <c r="H36"/>
  <c r="H35"/>
  <c r="J34"/>
  <c r="K34" s="1"/>
  <c r="H34"/>
  <c r="L33"/>
  <c r="K33"/>
  <c r="J33"/>
  <c r="M33" s="1"/>
  <c r="H33"/>
  <c r="M32"/>
  <c r="L32"/>
  <c r="K32"/>
  <c r="J32"/>
  <c r="H32"/>
  <c r="M31"/>
  <c r="J31"/>
  <c r="K31" s="1"/>
  <c r="H31"/>
  <c r="L29"/>
  <c r="K29"/>
  <c r="J29"/>
  <c r="M29" s="1"/>
  <c r="H29"/>
  <c r="M28"/>
  <c r="L28"/>
  <c r="K28"/>
  <c r="J28"/>
  <c r="H28"/>
  <c r="M27"/>
  <c r="J27"/>
  <c r="K27" s="1"/>
  <c r="H27"/>
  <c r="J26"/>
  <c r="K26" s="1"/>
  <c r="H26"/>
  <c r="J25"/>
  <c r="M25" s="1"/>
  <c r="H25"/>
  <c r="M24"/>
  <c r="L24"/>
  <c r="K24"/>
  <c r="J24"/>
  <c r="H24"/>
  <c r="M23"/>
  <c r="J23"/>
  <c r="K23" s="1"/>
  <c r="H23"/>
  <c r="J22"/>
  <c r="K22" s="1"/>
  <c r="H22"/>
  <c r="L21"/>
  <c r="K21"/>
  <c r="J21"/>
  <c r="M21" s="1"/>
  <c r="H21"/>
  <c r="K20"/>
  <c r="J20"/>
  <c r="M20" s="1"/>
  <c r="H20"/>
  <c r="M19"/>
  <c r="J19"/>
  <c r="K19" s="1"/>
  <c r="H19"/>
  <c r="J18"/>
  <c r="K18" s="1"/>
  <c r="H18"/>
  <c r="L17"/>
  <c r="K17"/>
  <c r="J17"/>
  <c r="M17" s="1"/>
  <c r="H17"/>
  <c r="M16"/>
  <c r="L16"/>
  <c r="K16"/>
  <c r="J16"/>
  <c r="H16"/>
  <c r="H15"/>
  <c r="J14"/>
  <c r="K14" s="1"/>
  <c r="H14"/>
  <c r="L13"/>
  <c r="K13"/>
  <c r="J13"/>
  <c r="M13" s="1"/>
  <c r="H13"/>
  <c r="K12"/>
  <c r="J12"/>
  <c r="M12" s="1"/>
  <c r="J11"/>
  <c r="K11" s="1"/>
  <c r="J9"/>
  <c r="M9" s="1"/>
  <c r="M7"/>
  <c r="J7"/>
  <c r="K7" s="1"/>
  <c r="J6"/>
  <c r="K6" s="1"/>
  <c r="M4"/>
  <c r="L4"/>
  <c r="K4"/>
  <c r="J4"/>
  <c r="S3"/>
  <c r="H19" i="110"/>
  <c r="H20"/>
  <c r="H21"/>
  <c r="H22"/>
  <c r="H23"/>
  <c r="H24"/>
  <c r="H25"/>
  <c r="H26"/>
  <c r="H13"/>
  <c r="H14"/>
  <c r="H15"/>
  <c r="H16"/>
  <c r="H17"/>
  <c r="H18"/>
  <c r="H9"/>
  <c r="H10"/>
  <c r="H11"/>
  <c r="H12"/>
  <c r="H4"/>
  <c r="H5"/>
  <c r="H6"/>
  <c r="H7"/>
  <c r="H8"/>
  <c r="H3"/>
  <c r="J13"/>
  <c r="G3"/>
  <c r="O3" s="1"/>
  <c r="J7"/>
  <c r="J6"/>
  <c r="L42"/>
  <c r="L43"/>
  <c r="L44"/>
  <c r="L45"/>
  <c r="I42"/>
  <c r="I43"/>
  <c r="I44"/>
  <c r="I45"/>
  <c r="G42"/>
  <c r="G43"/>
  <c r="G44"/>
  <c r="G45"/>
  <c r="S3"/>
  <c r="J4"/>
  <c r="J5"/>
  <c r="J8"/>
  <c r="L8" s="1"/>
  <c r="J9"/>
  <c r="J10"/>
  <c r="L10" s="1"/>
  <c r="J11"/>
  <c r="J12"/>
  <c r="J14"/>
  <c r="J15"/>
  <c r="J16"/>
  <c r="L16" s="1"/>
  <c r="J17"/>
  <c r="J18"/>
  <c r="L18" s="1"/>
  <c r="J19"/>
  <c r="J20"/>
  <c r="J21"/>
  <c r="J22"/>
  <c r="J23"/>
  <c r="J24"/>
  <c r="L24" s="1"/>
  <c r="J25"/>
  <c r="J26"/>
  <c r="L26" s="1"/>
  <c r="J27"/>
  <c r="J28"/>
  <c r="H29"/>
  <c r="J30"/>
  <c r="H31"/>
  <c r="H32"/>
  <c r="J32"/>
  <c r="K32" s="1"/>
  <c r="J33"/>
  <c r="H34"/>
  <c r="J34"/>
  <c r="K34" s="1"/>
  <c r="J35"/>
  <c r="J36"/>
  <c r="J37"/>
  <c r="I41"/>
  <c r="G41"/>
  <c r="L8" i="122" l="1"/>
  <c r="K8"/>
  <c r="M8"/>
  <c r="L5"/>
  <c r="M5"/>
  <c r="K5"/>
  <c r="M10"/>
  <c r="M14"/>
  <c r="M17"/>
  <c r="M20"/>
  <c r="M34"/>
  <c r="M37"/>
  <c r="H3"/>
  <c r="H38" s="1"/>
  <c r="M3"/>
  <c r="M4"/>
  <c r="M7"/>
  <c r="L10"/>
  <c r="M13"/>
  <c r="L14"/>
  <c r="J15"/>
  <c r="M16"/>
  <c r="L17"/>
  <c r="L20"/>
  <c r="M23"/>
  <c r="L24"/>
  <c r="J25"/>
  <c r="J38" s="1"/>
  <c r="M26"/>
  <c r="L27"/>
  <c r="L30"/>
  <c r="M33"/>
  <c r="L34"/>
  <c r="J35"/>
  <c r="M36"/>
  <c r="L37"/>
  <c r="M24"/>
  <c r="M27"/>
  <c r="M30"/>
  <c r="J38" i="121"/>
  <c r="M5"/>
  <c r="M13"/>
  <c r="M21"/>
  <c r="M29"/>
  <c r="M37"/>
  <c r="H3"/>
  <c r="H38" s="1"/>
  <c r="M3"/>
  <c r="M4"/>
  <c r="L5"/>
  <c r="M8"/>
  <c r="L9"/>
  <c r="L38" s="1"/>
  <c r="M12"/>
  <c r="L13"/>
  <c r="M16"/>
  <c r="L17"/>
  <c r="M20"/>
  <c r="L21"/>
  <c r="M24"/>
  <c r="L25"/>
  <c r="M28"/>
  <c r="L29"/>
  <c r="M32"/>
  <c r="L33"/>
  <c r="M36"/>
  <c r="L37"/>
  <c r="M9"/>
  <c r="M17"/>
  <c r="M25"/>
  <c r="M33"/>
  <c r="K35" i="119"/>
  <c r="M35"/>
  <c r="J30"/>
  <c r="K30" s="1"/>
  <c r="L25"/>
  <c r="L20"/>
  <c r="K15"/>
  <c r="M15"/>
  <c r="K25"/>
  <c r="J8"/>
  <c r="K8" s="1"/>
  <c r="K9"/>
  <c r="M11"/>
  <c r="L12"/>
  <c r="L9"/>
  <c r="J10"/>
  <c r="K10" s="1"/>
  <c r="M5"/>
  <c r="K5"/>
  <c r="L5"/>
  <c r="H38"/>
  <c r="F38"/>
  <c r="G38"/>
  <c r="M6"/>
  <c r="L7"/>
  <c r="L11"/>
  <c r="M14"/>
  <c r="L15"/>
  <c r="M18"/>
  <c r="L19"/>
  <c r="M22"/>
  <c r="L23"/>
  <c r="M26"/>
  <c r="L27"/>
  <c r="L31"/>
  <c r="M34"/>
  <c r="L35"/>
  <c r="J3"/>
  <c r="O3"/>
  <c r="L6"/>
  <c r="L14"/>
  <c r="L18"/>
  <c r="L22"/>
  <c r="L26"/>
  <c r="L30"/>
  <c r="L34"/>
  <c r="M37"/>
  <c r="L20" i="110"/>
  <c r="M20"/>
  <c r="L6"/>
  <c r="M6"/>
  <c r="L30"/>
  <c r="M30"/>
  <c r="L12"/>
  <c r="M12"/>
  <c r="L36"/>
  <c r="M36"/>
  <c r="K22"/>
  <c r="M22"/>
  <c r="L4"/>
  <c r="M4"/>
  <c r="L28"/>
  <c r="M28"/>
  <c r="L14"/>
  <c r="M14"/>
  <c r="H36"/>
  <c r="M32"/>
  <c r="H28"/>
  <c r="M24"/>
  <c r="M16"/>
  <c r="M8"/>
  <c r="J3"/>
  <c r="P3" s="1"/>
  <c r="L41"/>
  <c r="M34"/>
  <c r="H30"/>
  <c r="M26"/>
  <c r="M18"/>
  <c r="M10"/>
  <c r="M37"/>
  <c r="L37"/>
  <c r="K37"/>
  <c r="K13"/>
  <c r="M13"/>
  <c r="L13"/>
  <c r="L5"/>
  <c r="M5"/>
  <c r="K5"/>
  <c r="L23"/>
  <c r="K23"/>
  <c r="M23"/>
  <c r="M15"/>
  <c r="K15"/>
  <c r="L15"/>
  <c r="M7"/>
  <c r="L7"/>
  <c r="K7"/>
  <c r="L33"/>
  <c r="M33"/>
  <c r="K33"/>
  <c r="M25"/>
  <c r="K25"/>
  <c r="L25"/>
  <c r="L17"/>
  <c r="K17"/>
  <c r="M17"/>
  <c r="L9"/>
  <c r="K9"/>
  <c r="M9"/>
  <c r="M21"/>
  <c r="L21"/>
  <c r="K21"/>
  <c r="M35"/>
  <c r="L35"/>
  <c r="K35"/>
  <c r="M27"/>
  <c r="L27"/>
  <c r="K27"/>
  <c r="M19"/>
  <c r="L19"/>
  <c r="K19"/>
  <c r="L11"/>
  <c r="K11"/>
  <c r="M11"/>
  <c r="H37"/>
  <c r="K36"/>
  <c r="H35"/>
  <c r="H33"/>
  <c r="K30"/>
  <c r="K28"/>
  <c r="H27"/>
  <c r="K26"/>
  <c r="K24"/>
  <c r="K20"/>
  <c r="K18"/>
  <c r="K16"/>
  <c r="K14"/>
  <c r="K12"/>
  <c r="K10"/>
  <c r="K8"/>
  <c r="K6"/>
  <c r="K4"/>
  <c r="L34"/>
  <c r="L32"/>
  <c r="J31"/>
  <c r="J29"/>
  <c r="L22"/>
  <c r="M15" i="122" l="1"/>
  <c r="K15"/>
  <c r="L15"/>
  <c r="M25"/>
  <c r="K25"/>
  <c r="L25"/>
  <c r="M35"/>
  <c r="K35"/>
  <c r="K38" s="1"/>
  <c r="L35"/>
  <c r="M30" i="119"/>
  <c r="L10"/>
  <c r="M10"/>
  <c r="J38"/>
  <c r="M8"/>
  <c r="L8"/>
  <c r="M3"/>
  <c r="P3"/>
  <c r="K3"/>
  <c r="K38" s="1"/>
  <c r="L3"/>
  <c r="L38" s="1"/>
  <c r="M3" i="110"/>
  <c r="K3"/>
  <c r="L3"/>
  <c r="M31"/>
  <c r="L31"/>
  <c r="K31"/>
  <c r="L29"/>
  <c r="M29"/>
  <c r="K29"/>
  <c r="L38" i="122" l="1"/>
  <c r="G15" i="117"/>
  <c r="G13"/>
  <c r="G14"/>
  <c r="K4"/>
  <c r="M4" s="1"/>
  <c r="K5"/>
  <c r="M5" s="1"/>
  <c r="K6"/>
  <c r="K13" s="1"/>
  <c r="K3"/>
  <c r="M3" s="1"/>
  <c r="I7"/>
  <c r="H7"/>
  <c r="G7"/>
  <c r="F7"/>
  <c r="E7"/>
  <c r="D7"/>
  <c r="G16" l="1"/>
  <c r="M6"/>
  <c r="M7" s="1"/>
  <c r="K7"/>
  <c r="K12"/>
  <c r="K11"/>
  <c r="G97" i="110" l="1"/>
  <c r="H97" s="1"/>
  <c r="G91"/>
</calcChain>
</file>

<file path=xl/sharedStrings.xml><?xml version="1.0" encoding="utf-8"?>
<sst xmlns="http://schemas.openxmlformats.org/spreadsheetml/2006/main" count="264" uniqueCount="38">
  <si>
    <t>Sr. No.</t>
  </si>
  <si>
    <t>Floor No.</t>
  </si>
  <si>
    <t>Total</t>
  </si>
  <si>
    <t xml:space="preserve">  Flat No.</t>
  </si>
  <si>
    <t>CA</t>
  </si>
  <si>
    <t>Comp.</t>
  </si>
  <si>
    <t>A</t>
  </si>
  <si>
    <t>B</t>
  </si>
  <si>
    <t>BUA</t>
  </si>
  <si>
    <t>FMV</t>
  </si>
  <si>
    <t>RV</t>
  </si>
  <si>
    <t>DV</t>
  </si>
  <si>
    <t>Wing</t>
  </si>
  <si>
    <t xml:space="preserve">As per Approved Plan / RERA Carpet Area in 
Sq. Ft. 
</t>
  </si>
  <si>
    <t>6th floor</t>
  </si>
  <si>
    <t>BUA (40%)</t>
  </si>
  <si>
    <t xml:space="preserve">As per Approved Plan Balcony Area in 
Sq. Ft. 
</t>
  </si>
  <si>
    <t xml:space="preserve">Built up Area in 
Sq. ft. 
 (Carpet Area + Balcony Area + 10%) </t>
  </si>
  <si>
    <r>
      <t xml:space="preserve">Fair Market Value                        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  <scheme val="minor"/>
      </rPr>
      <t xml:space="preserve">
</t>
    </r>
  </si>
  <si>
    <r>
      <t xml:space="preserve">Realizable Value                             in </t>
    </r>
    <r>
      <rPr>
        <b/>
        <sz val="7"/>
        <color theme="1"/>
        <rFont val="Rupee Foradian"/>
        <family val="2"/>
      </rPr>
      <t>`</t>
    </r>
  </si>
  <si>
    <r>
      <t xml:space="preserve">Distress Sale Value                         in </t>
    </r>
    <r>
      <rPr>
        <b/>
        <sz val="7"/>
        <color theme="1"/>
        <rFont val="Rupee Foradian"/>
        <family val="2"/>
      </rPr>
      <t>`</t>
    </r>
  </si>
  <si>
    <r>
      <t xml:space="preserve">Expected Rent per month                in </t>
    </r>
    <r>
      <rPr>
        <b/>
        <sz val="7"/>
        <color theme="1"/>
        <rFont val="Rupee Foradian"/>
        <family val="2"/>
      </rPr>
      <t>`</t>
    </r>
  </si>
  <si>
    <t xml:space="preserve">A
</t>
  </si>
  <si>
    <t>C</t>
  </si>
  <si>
    <t>D</t>
  </si>
  <si>
    <t xml:space="preserve">3 BHK - 28                         </t>
  </si>
  <si>
    <t xml:space="preserve">3 BHK - 21                        </t>
  </si>
  <si>
    <t>A &amp; C</t>
  </si>
  <si>
    <t>1BHK</t>
  </si>
  <si>
    <t>2BHK</t>
  </si>
  <si>
    <t>Bal</t>
  </si>
  <si>
    <t>1st</t>
  </si>
  <si>
    <t xml:space="preserve">Carpet Area + Balcony Area 
Sq. ft. 
</t>
  </si>
  <si>
    <r>
      <t xml:space="preserve">Rate per 
Sq. ft. on (Total Carpet Area + Balcony Area +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</si>
  <si>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t xml:space="preserve">A + B </t>
  </si>
  <si>
    <t xml:space="preserve">(A + B) + 10% </t>
  </si>
  <si>
    <t>Tupical 1 +7</t>
  </si>
  <si>
    <t>BA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</si>
</sst>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333333"/>
      <name val="Open Sans"/>
      <family val="2"/>
    </font>
    <font>
      <sz val="10"/>
      <color rgb="FF000000"/>
      <name val="Arial Narrow"/>
      <family val="2"/>
    </font>
    <font>
      <sz val="11"/>
      <color rgb="FFFF0000"/>
      <name val="Calibri"/>
      <family val="2"/>
      <scheme val="minor"/>
    </font>
    <font>
      <b/>
      <sz val="9"/>
      <color theme="1"/>
      <name val="Arial Narrow"/>
      <family val="2"/>
    </font>
    <font>
      <b/>
      <sz val="7"/>
      <color theme="1"/>
      <name val="Arial Narrow"/>
      <family val="2"/>
    </font>
    <font>
      <sz val="9"/>
      <color theme="1"/>
      <name val="Arial Narrow"/>
      <family val="2"/>
    </font>
    <font>
      <b/>
      <sz val="7"/>
      <color theme="1"/>
      <name val="Rupee Foradian"/>
      <family val="2"/>
    </font>
    <font>
      <b/>
      <sz val="7"/>
      <color theme="1"/>
      <name val="Calibri"/>
      <family val="2"/>
      <scheme val="minor"/>
    </font>
    <font>
      <b/>
      <sz val="11"/>
      <color theme="1"/>
      <name val="Arial Narrow"/>
      <family val="2"/>
    </font>
    <font>
      <b/>
      <sz val="10"/>
      <color theme="1"/>
      <name val="Calibri"/>
      <family val="2"/>
      <scheme val="minor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FF"/>
        <bgColor rgb="FF00000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/>
      <top/>
      <bottom style="medium">
        <color rgb="FFDDDDDD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64">
    <xf numFmtId="0" fontId="0" fillId="0" borderId="0" xfId="0"/>
    <xf numFmtId="1" fontId="0" fillId="0" borderId="0" xfId="0" applyNumberFormat="1"/>
    <xf numFmtId="164" fontId="0" fillId="0" borderId="0" xfId="0" applyNumberFormat="1"/>
    <xf numFmtId="0" fontId="0" fillId="2" borderId="4" xfId="0" applyFill="1" applyBorder="1"/>
    <xf numFmtId="0" fontId="0" fillId="2" borderId="0" xfId="0" applyFill="1"/>
    <xf numFmtId="164" fontId="0" fillId="0" borderId="0" xfId="3" applyFont="1"/>
    <xf numFmtId="0" fontId="2" fillId="0" borderId="1" xfId="0" applyFont="1" applyBorder="1" applyAlignment="1">
      <alignment horizontal="center"/>
    </xf>
    <xf numFmtId="164" fontId="2" fillId="0" borderId="1" xfId="3" applyFont="1" applyBorder="1"/>
    <xf numFmtId="164" fontId="2" fillId="0" borderId="1" xfId="0" applyNumberFormat="1" applyFont="1" applyBorder="1"/>
    <xf numFmtId="1" fontId="2" fillId="0" borderId="1" xfId="0" applyNumberFormat="1" applyFont="1" applyBorder="1" applyAlignment="1">
      <alignment horizontal="center"/>
    </xf>
    <xf numFmtId="164" fontId="2" fillId="0" borderId="7" xfId="0" applyNumberFormat="1" applyFont="1" applyBorder="1"/>
    <xf numFmtId="164" fontId="4" fillId="0" borderId="0" xfId="0" applyNumberFormat="1" applyFont="1" applyAlignment="1">
      <alignment horizontal="center" vertical="center" wrapText="1"/>
    </xf>
    <xf numFmtId="0" fontId="5" fillId="0" borderId="0" xfId="0" applyFont="1"/>
    <xf numFmtId="0" fontId="0" fillId="5" borderId="0" xfId="0" applyFill="1"/>
    <xf numFmtId="10" fontId="0" fillId="5" borderId="0" xfId="0" applyNumberFormat="1" applyFill="1"/>
    <xf numFmtId="0" fontId="2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/>
    </xf>
    <xf numFmtId="0" fontId="3" fillId="2" borderId="3" xfId="0" applyFont="1" applyFill="1" applyBorder="1" applyAlignment="1">
      <alignment horizontal="left" vertical="top" wrapText="1"/>
    </xf>
    <xf numFmtId="0" fontId="3" fillId="3" borderId="3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center" vertical="top" wrapText="1"/>
    </xf>
    <xf numFmtId="0" fontId="3" fillId="3" borderId="3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2" fillId="0" borderId="0" xfId="0" applyFont="1"/>
    <xf numFmtId="0" fontId="7" fillId="4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8" fillId="4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1" fontId="8" fillId="0" borderId="2" xfId="0" applyNumberFormat="1" applyFont="1" applyBorder="1" applyAlignment="1">
      <alignment horizontal="center"/>
    </xf>
    <xf numFmtId="1" fontId="8" fillId="0" borderId="1" xfId="0" applyNumberFormat="1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1" fontId="6" fillId="0" borderId="5" xfId="0" applyNumberFormat="1" applyFont="1" applyBorder="1" applyAlignment="1">
      <alignment horizontal="center"/>
    </xf>
    <xf numFmtId="0" fontId="0" fillId="4" borderId="0" xfId="0" applyFont="1" applyFill="1"/>
    <xf numFmtId="0" fontId="0" fillId="0" borderId="0" xfId="0" applyFont="1"/>
    <xf numFmtId="1" fontId="0" fillId="0" borderId="0" xfId="0" applyNumberFormat="1" applyFont="1"/>
    <xf numFmtId="0" fontId="0" fillId="0" borderId="0" xfId="0" applyFont="1" applyAlignment="1">
      <alignment wrapText="1"/>
    </xf>
    <xf numFmtId="1" fontId="8" fillId="0" borderId="1" xfId="0" applyNumberFormat="1" applyFont="1" applyBorder="1" applyAlignment="1">
      <alignment horizontal="center" vertical="center" wrapText="1"/>
    </xf>
    <xf numFmtId="164" fontId="0" fillId="0" borderId="0" xfId="0" applyNumberFormat="1" applyFont="1"/>
    <xf numFmtId="164" fontId="11" fillId="0" borderId="5" xfId="3" applyFont="1" applyFill="1" applyBorder="1" applyAlignment="1">
      <alignment horizontal="center" vertical="center" wrapText="1"/>
    </xf>
    <xf numFmtId="165" fontId="8" fillId="0" borderId="1" xfId="3" applyNumberFormat="1" applyFont="1" applyBorder="1" applyAlignment="1">
      <alignment horizontal="center" vertical="center" wrapText="1"/>
    </xf>
    <xf numFmtId="1" fontId="8" fillId="0" borderId="1" xfId="2" applyNumberFormat="1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1" fontId="6" fillId="0" borderId="6" xfId="0" applyNumberFormat="1" applyFont="1" applyBorder="1" applyAlignment="1">
      <alignment horizontal="center"/>
    </xf>
    <xf numFmtId="165" fontId="6" fillId="6" borderId="5" xfId="0" applyNumberFormat="1" applyFont="1" applyFill="1" applyBorder="1" applyAlignment="1">
      <alignment horizontal="center" vertical="center" wrapText="1"/>
    </xf>
    <xf numFmtId="165" fontId="6" fillId="6" borderId="2" xfId="0" applyNumberFormat="1" applyFont="1" applyFill="1" applyBorder="1" applyAlignment="1">
      <alignment horizontal="center" vertical="center" wrapText="1"/>
    </xf>
    <xf numFmtId="165" fontId="6" fillId="6" borderId="0" xfId="0" applyNumberFormat="1" applyFont="1" applyFill="1" applyBorder="1" applyAlignment="1">
      <alignment horizontal="center" vertical="center" wrapText="1"/>
    </xf>
    <xf numFmtId="164" fontId="2" fillId="0" borderId="0" xfId="0" applyNumberFormat="1" applyFont="1"/>
    <xf numFmtId="1" fontId="8" fillId="0" borderId="1" xfId="2" applyNumberFormat="1" applyFont="1" applyFill="1" applyBorder="1" applyAlignment="1">
      <alignment horizontal="center" vertical="top" wrapText="1"/>
    </xf>
    <xf numFmtId="0" fontId="13" fillId="0" borderId="1" xfId="0" applyFont="1" applyBorder="1"/>
    <xf numFmtId="1" fontId="13" fillId="0" borderId="1" xfId="0" applyNumberFormat="1" applyFont="1" applyBorder="1"/>
    <xf numFmtId="0" fontId="14" fillId="0" borderId="1" xfId="0" applyFont="1" applyBorder="1"/>
    <xf numFmtId="165" fontId="13" fillId="0" borderId="1" xfId="0" applyNumberFormat="1" applyFont="1" applyBorder="1"/>
    <xf numFmtId="165" fontId="13" fillId="0" borderId="1" xfId="3" applyNumberFormat="1" applyFont="1" applyFill="1" applyBorder="1" applyAlignment="1">
      <alignment horizontal="center" vertical="center" wrapText="1"/>
    </xf>
    <xf numFmtId="0" fontId="12" fillId="0" borderId="8" xfId="0" applyFont="1" applyBorder="1" applyAlignment="1">
      <alignment horizontal="center"/>
    </xf>
    <xf numFmtId="0" fontId="12" fillId="0" borderId="9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4">
    <cellStyle name="Comma" xfId="3" builtinId="3"/>
    <cellStyle name="Comma 2" xfId="1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71438</xdr:colOff>
      <xdr:row>16</xdr:row>
      <xdr:rowOff>166688</xdr:rowOff>
    </xdr:from>
    <xdr:to>
      <xdr:col>15</xdr:col>
      <xdr:colOff>280988</xdr:colOff>
      <xdr:row>42</xdr:row>
      <xdr:rowOff>157163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90563" y="3309938"/>
          <a:ext cx="8877300" cy="49911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485775</xdr:colOff>
      <xdr:row>0</xdr:row>
      <xdr:rowOff>66675</xdr:rowOff>
    </xdr:from>
    <xdr:to>
      <xdr:col>10</xdr:col>
      <xdr:colOff>19050</xdr:colOff>
      <xdr:row>20</xdr:row>
      <xdr:rowOff>114300</xdr:rowOff>
    </xdr:to>
    <xdr:pic>
      <xdr:nvPicPr>
        <xdr:cNvPr id="2049" name="Picture 1" descr="LISTI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85775" y="66675"/>
          <a:ext cx="5629275" cy="38576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485775</xdr:colOff>
      <xdr:row>0</xdr:row>
      <xdr:rowOff>0</xdr:rowOff>
    </xdr:from>
    <xdr:to>
      <xdr:col>10</xdr:col>
      <xdr:colOff>19050</xdr:colOff>
      <xdr:row>21</xdr:row>
      <xdr:rowOff>142875</xdr:rowOff>
    </xdr:to>
    <xdr:pic>
      <xdr:nvPicPr>
        <xdr:cNvPr id="3073" name="Picture 1" descr="LISTING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85775" y="0"/>
          <a:ext cx="5629275" cy="41433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514350</xdr:colOff>
      <xdr:row>0</xdr:row>
      <xdr:rowOff>9525</xdr:rowOff>
    </xdr:from>
    <xdr:to>
      <xdr:col>10</xdr:col>
      <xdr:colOff>47625</xdr:colOff>
      <xdr:row>21</xdr:row>
      <xdr:rowOff>152400</xdr:rowOff>
    </xdr:to>
    <xdr:pic>
      <xdr:nvPicPr>
        <xdr:cNvPr id="4097" name="Picture 1" descr="LISTING5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4350" y="9525"/>
          <a:ext cx="5629275" cy="41433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514350</xdr:colOff>
      <xdr:row>0</xdr:row>
      <xdr:rowOff>95250</xdr:rowOff>
    </xdr:from>
    <xdr:to>
      <xdr:col>10</xdr:col>
      <xdr:colOff>47625</xdr:colOff>
      <xdr:row>22</xdr:row>
      <xdr:rowOff>114300</xdr:rowOff>
    </xdr:to>
    <xdr:pic>
      <xdr:nvPicPr>
        <xdr:cNvPr id="5121" name="Picture 1" descr="LISTING4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4350" y="95250"/>
          <a:ext cx="5629275" cy="421005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561975</xdr:colOff>
      <xdr:row>0</xdr:row>
      <xdr:rowOff>171450</xdr:rowOff>
    </xdr:from>
    <xdr:to>
      <xdr:col>10</xdr:col>
      <xdr:colOff>95250</xdr:colOff>
      <xdr:row>23</xdr:row>
      <xdr:rowOff>9525</xdr:rowOff>
    </xdr:to>
    <xdr:pic>
      <xdr:nvPicPr>
        <xdr:cNvPr id="6145" name="Picture 1" descr="LISTING3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61975" y="171450"/>
          <a:ext cx="5629275" cy="42195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561975</xdr:colOff>
      <xdr:row>0</xdr:row>
      <xdr:rowOff>85725</xdr:rowOff>
    </xdr:from>
    <xdr:to>
      <xdr:col>10</xdr:col>
      <xdr:colOff>95250</xdr:colOff>
      <xdr:row>21</xdr:row>
      <xdr:rowOff>161925</xdr:rowOff>
    </xdr:to>
    <xdr:pic>
      <xdr:nvPicPr>
        <xdr:cNvPr id="7169" name="Picture 1" descr="LISTING6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61975" y="85725"/>
          <a:ext cx="5629275" cy="40767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97"/>
  <sheetViews>
    <sheetView topLeftCell="A31" zoomScale="130" zoomScaleNormal="130" workbookViewId="0">
      <selection activeCell="M41" sqref="M41"/>
    </sheetView>
  </sheetViews>
  <sheetFormatPr defaultRowHeight="15"/>
  <cols>
    <col min="1" max="1" width="4.28515625" style="37" customWidth="1"/>
    <col min="2" max="2" width="5.5703125" style="38" customWidth="1"/>
    <col min="3" max="3" width="4.140625" style="38" customWidth="1"/>
    <col min="4" max="4" width="6.42578125" style="38" customWidth="1"/>
    <col min="5" max="5" width="7.140625" style="38" customWidth="1"/>
    <col min="6" max="6" width="6.85546875" style="38" customWidth="1"/>
    <col min="7" max="7" width="6.5703125" style="38" customWidth="1"/>
    <col min="8" max="8" width="6" style="38" customWidth="1"/>
    <col min="9" max="9" width="6.85546875" style="38" customWidth="1"/>
    <col min="10" max="10" width="10.5703125" style="38" customWidth="1"/>
    <col min="11" max="11" width="9.5703125" style="38" customWidth="1"/>
    <col min="12" max="12" width="9.85546875" style="38" customWidth="1"/>
    <col min="13" max="13" width="6.7109375" style="38" customWidth="1"/>
    <col min="14" max="14" width="9.140625" style="38"/>
    <col min="15" max="15" width="20.5703125" style="38" customWidth="1"/>
    <col min="16" max="16" width="19.42578125" customWidth="1"/>
    <col min="19" max="19" width="16.5703125" customWidth="1"/>
    <col min="20" max="21" width="13.140625" bestFit="1" customWidth="1"/>
    <col min="22" max="22" width="10.5703125" customWidth="1"/>
    <col min="23" max="23" width="11.85546875" customWidth="1"/>
  </cols>
  <sheetData>
    <row r="1" spans="1:23" ht="96.75" customHeight="1">
      <c r="A1" s="25" t="s">
        <v>0</v>
      </c>
      <c r="B1" s="26" t="s">
        <v>3</v>
      </c>
      <c r="C1" s="26" t="s">
        <v>1</v>
      </c>
      <c r="D1" s="26" t="s">
        <v>5</v>
      </c>
      <c r="E1" s="27" t="s">
        <v>13</v>
      </c>
      <c r="F1" s="28" t="s">
        <v>16</v>
      </c>
      <c r="G1" s="28" t="s">
        <v>32</v>
      </c>
      <c r="H1" s="26" t="s">
        <v>17</v>
      </c>
      <c r="I1" s="26" t="s">
        <v>33</v>
      </c>
      <c r="J1" s="26" t="s">
        <v>18</v>
      </c>
      <c r="K1" s="26" t="s">
        <v>19</v>
      </c>
      <c r="L1" s="26" t="s">
        <v>20</v>
      </c>
      <c r="M1" s="26" t="s">
        <v>21</v>
      </c>
    </row>
    <row r="2" spans="1:23" ht="17.25" customHeight="1">
      <c r="A2" s="25"/>
      <c r="B2" s="26"/>
      <c r="C2" s="46"/>
      <c r="D2" s="47"/>
      <c r="E2" s="28" t="s">
        <v>22</v>
      </c>
      <c r="F2" s="28" t="s">
        <v>7</v>
      </c>
      <c r="G2" s="28" t="s">
        <v>34</v>
      </c>
      <c r="H2" s="26" t="s">
        <v>35</v>
      </c>
      <c r="I2" s="26"/>
      <c r="J2" s="26"/>
      <c r="K2" s="26"/>
      <c r="L2" s="26"/>
      <c r="M2" s="26"/>
    </row>
    <row r="3" spans="1:23">
      <c r="A3" s="29">
        <v>1</v>
      </c>
      <c r="B3" s="30">
        <v>101</v>
      </c>
      <c r="C3" s="31">
        <v>1</v>
      </c>
      <c r="D3" s="32" t="s">
        <v>28</v>
      </c>
      <c r="E3" s="32">
        <v>426</v>
      </c>
      <c r="F3" s="32">
        <v>48</v>
      </c>
      <c r="G3" s="33">
        <f>E3+F3</f>
        <v>474</v>
      </c>
      <c r="H3" s="34">
        <f>G3*1.1</f>
        <v>521.40000000000009</v>
      </c>
      <c r="I3" s="41">
        <v>4800</v>
      </c>
      <c r="J3" s="44">
        <f>G3*I3</f>
        <v>2275200</v>
      </c>
      <c r="K3" s="44">
        <f>J3*0.95</f>
        <v>2161440</v>
      </c>
      <c r="L3" s="44">
        <f>J3*0.8</f>
        <v>1820160</v>
      </c>
      <c r="M3" s="45">
        <f>MROUND((J3*0.025/12),500)</f>
        <v>4500</v>
      </c>
      <c r="O3" s="42">
        <f>G3*1.4</f>
        <v>663.59999999999991</v>
      </c>
      <c r="P3">
        <f>J3/O3</f>
        <v>3428.5714285714289</v>
      </c>
      <c r="S3" s="5">
        <f>Q3*6000</f>
        <v>0</v>
      </c>
      <c r="T3" s="5"/>
      <c r="U3" s="5"/>
      <c r="V3" s="2"/>
      <c r="W3" s="2"/>
    </row>
    <row r="4" spans="1:23">
      <c r="A4" s="29">
        <v>2</v>
      </c>
      <c r="B4" s="35">
        <v>102</v>
      </c>
      <c r="C4" s="31">
        <v>1</v>
      </c>
      <c r="D4" s="32" t="s">
        <v>29</v>
      </c>
      <c r="E4" s="32">
        <v>510</v>
      </c>
      <c r="F4" s="32">
        <v>80</v>
      </c>
      <c r="G4" s="33">
        <v>590</v>
      </c>
      <c r="H4" s="34">
        <f t="shared" ref="H4:H26" si="0">G4*1.1</f>
        <v>649</v>
      </c>
      <c r="I4" s="41">
        <v>4800</v>
      </c>
      <c r="J4" s="44">
        <f t="shared" ref="J4:J30" si="1">G4*I4</f>
        <v>2832000</v>
      </c>
      <c r="K4" s="44">
        <f t="shared" ref="K4:K30" si="2">J4*0.95</f>
        <v>2690400</v>
      </c>
      <c r="L4" s="44">
        <f t="shared" ref="L4:L30" si="3">J4*0.8</f>
        <v>2265600</v>
      </c>
      <c r="M4" s="45">
        <f t="shared" ref="M4:M30" si="4">MROUND((J4*0.025/12),500)</f>
        <v>6000</v>
      </c>
      <c r="S4" s="5"/>
      <c r="T4" s="5"/>
      <c r="U4" s="5"/>
      <c r="V4" s="2"/>
      <c r="W4" s="2"/>
    </row>
    <row r="5" spans="1:23">
      <c r="A5" s="29">
        <v>3</v>
      </c>
      <c r="B5" s="35">
        <v>103</v>
      </c>
      <c r="C5" s="31">
        <v>1</v>
      </c>
      <c r="D5" s="32" t="s">
        <v>28</v>
      </c>
      <c r="E5" s="32">
        <v>374</v>
      </c>
      <c r="F5" s="32">
        <v>56</v>
      </c>
      <c r="G5" s="33">
        <v>430</v>
      </c>
      <c r="H5" s="34">
        <f t="shared" si="0"/>
        <v>473.00000000000006</v>
      </c>
      <c r="I5" s="41">
        <v>4800</v>
      </c>
      <c r="J5" s="44">
        <f t="shared" si="1"/>
        <v>2064000</v>
      </c>
      <c r="K5" s="44">
        <f t="shared" si="2"/>
        <v>1960800</v>
      </c>
      <c r="L5" s="44">
        <f t="shared" si="3"/>
        <v>1651200</v>
      </c>
      <c r="M5" s="45">
        <f t="shared" si="4"/>
        <v>4500</v>
      </c>
      <c r="S5" s="5"/>
      <c r="T5" s="5"/>
      <c r="U5" s="5"/>
      <c r="V5" s="2"/>
      <c r="W5" s="2"/>
    </row>
    <row r="6" spans="1:23">
      <c r="A6" s="29">
        <v>4</v>
      </c>
      <c r="B6" s="35">
        <v>104</v>
      </c>
      <c r="C6" s="31">
        <v>1</v>
      </c>
      <c r="D6" s="32" t="s">
        <v>29</v>
      </c>
      <c r="E6" s="32">
        <v>510</v>
      </c>
      <c r="F6" s="32">
        <v>80</v>
      </c>
      <c r="G6" s="33">
        <v>590</v>
      </c>
      <c r="H6" s="34">
        <f t="shared" si="0"/>
        <v>649</v>
      </c>
      <c r="I6" s="41">
        <v>4800</v>
      </c>
      <c r="J6" s="44">
        <f t="shared" si="1"/>
        <v>2832000</v>
      </c>
      <c r="K6" s="44">
        <f t="shared" si="2"/>
        <v>2690400</v>
      </c>
      <c r="L6" s="44">
        <f t="shared" si="3"/>
        <v>2265600</v>
      </c>
      <c r="M6" s="45">
        <f t="shared" si="4"/>
        <v>6000</v>
      </c>
      <c r="S6" s="5"/>
      <c r="T6" s="5"/>
      <c r="U6" s="5"/>
      <c r="V6" s="2"/>
      <c r="W6" s="2"/>
    </row>
    <row r="7" spans="1:23">
      <c r="A7" s="29">
        <v>5</v>
      </c>
      <c r="B7" s="35">
        <v>105</v>
      </c>
      <c r="C7" s="31">
        <v>1</v>
      </c>
      <c r="D7" s="32" t="s">
        <v>28</v>
      </c>
      <c r="E7" s="32">
        <v>426</v>
      </c>
      <c r="F7" s="32">
        <v>48</v>
      </c>
      <c r="G7" s="33">
        <v>474</v>
      </c>
      <c r="H7" s="34">
        <f t="shared" si="0"/>
        <v>521.40000000000009</v>
      </c>
      <c r="I7" s="41">
        <v>4800</v>
      </c>
      <c r="J7" s="44">
        <f t="shared" si="1"/>
        <v>2275200</v>
      </c>
      <c r="K7" s="44">
        <f t="shared" si="2"/>
        <v>2161440</v>
      </c>
      <c r="L7" s="44">
        <f t="shared" si="3"/>
        <v>1820160</v>
      </c>
      <c r="M7" s="45">
        <f t="shared" si="4"/>
        <v>4500</v>
      </c>
      <c r="S7" s="5"/>
      <c r="T7" s="5"/>
      <c r="U7" s="5"/>
      <c r="V7" s="2"/>
      <c r="W7" s="2"/>
    </row>
    <row r="8" spans="1:23">
      <c r="A8" s="29">
        <v>6</v>
      </c>
      <c r="B8" s="35">
        <v>201</v>
      </c>
      <c r="C8" s="31">
        <v>2</v>
      </c>
      <c r="D8" s="32" t="s">
        <v>28</v>
      </c>
      <c r="E8" s="32">
        <v>426</v>
      </c>
      <c r="F8" s="32">
        <v>48</v>
      </c>
      <c r="G8" s="33">
        <v>474</v>
      </c>
      <c r="H8" s="34">
        <f t="shared" si="0"/>
        <v>521.40000000000009</v>
      </c>
      <c r="I8" s="41">
        <v>4800</v>
      </c>
      <c r="J8" s="44">
        <f t="shared" si="1"/>
        <v>2275200</v>
      </c>
      <c r="K8" s="44">
        <f t="shared" si="2"/>
        <v>2161440</v>
      </c>
      <c r="L8" s="44">
        <f t="shared" si="3"/>
        <v>1820160</v>
      </c>
      <c r="M8" s="45">
        <f t="shared" si="4"/>
        <v>4500</v>
      </c>
      <c r="S8" s="5"/>
      <c r="T8" s="5"/>
      <c r="U8" s="5"/>
      <c r="V8" s="2"/>
      <c r="W8" s="2"/>
    </row>
    <row r="9" spans="1:23">
      <c r="A9" s="29">
        <v>7</v>
      </c>
      <c r="B9" s="35">
        <v>202</v>
      </c>
      <c r="C9" s="31">
        <v>2</v>
      </c>
      <c r="D9" s="32" t="s">
        <v>29</v>
      </c>
      <c r="E9" s="32">
        <v>510</v>
      </c>
      <c r="F9" s="32">
        <v>80</v>
      </c>
      <c r="G9" s="33">
        <v>590</v>
      </c>
      <c r="H9" s="34">
        <f>G9*1.1</f>
        <v>649</v>
      </c>
      <c r="I9" s="41">
        <v>4800</v>
      </c>
      <c r="J9" s="44">
        <f t="shared" si="1"/>
        <v>2832000</v>
      </c>
      <c r="K9" s="44">
        <f t="shared" si="2"/>
        <v>2690400</v>
      </c>
      <c r="L9" s="44">
        <f t="shared" si="3"/>
        <v>2265600</v>
      </c>
      <c r="M9" s="45">
        <f t="shared" si="4"/>
        <v>6000</v>
      </c>
      <c r="S9" s="5"/>
      <c r="T9" s="5"/>
      <c r="U9" s="5"/>
      <c r="V9" s="2"/>
      <c r="W9" s="2"/>
    </row>
    <row r="10" spans="1:23">
      <c r="A10" s="29">
        <v>8</v>
      </c>
      <c r="B10" s="35">
        <v>203</v>
      </c>
      <c r="C10" s="31">
        <v>2</v>
      </c>
      <c r="D10" s="32" t="s">
        <v>28</v>
      </c>
      <c r="E10" s="32">
        <v>374</v>
      </c>
      <c r="F10" s="32">
        <v>56</v>
      </c>
      <c r="G10" s="33">
        <v>430</v>
      </c>
      <c r="H10" s="34">
        <f t="shared" si="0"/>
        <v>473.00000000000006</v>
      </c>
      <c r="I10" s="41">
        <v>4800</v>
      </c>
      <c r="J10" s="44">
        <f t="shared" si="1"/>
        <v>2064000</v>
      </c>
      <c r="K10" s="44">
        <f t="shared" si="2"/>
        <v>1960800</v>
      </c>
      <c r="L10" s="44">
        <f t="shared" si="3"/>
        <v>1651200</v>
      </c>
      <c r="M10" s="45">
        <f t="shared" si="4"/>
        <v>4500</v>
      </c>
      <c r="S10" s="5"/>
      <c r="T10" s="5"/>
      <c r="U10" s="5"/>
      <c r="V10" s="2"/>
      <c r="W10" s="2"/>
    </row>
    <row r="11" spans="1:23">
      <c r="A11" s="29">
        <v>9</v>
      </c>
      <c r="B11" s="30">
        <v>204</v>
      </c>
      <c r="C11" s="31">
        <v>2</v>
      </c>
      <c r="D11" s="32" t="s">
        <v>29</v>
      </c>
      <c r="E11" s="32">
        <v>510</v>
      </c>
      <c r="F11" s="32">
        <v>80</v>
      </c>
      <c r="G11" s="33">
        <v>590</v>
      </c>
      <c r="H11" s="34">
        <f t="shared" si="0"/>
        <v>649</v>
      </c>
      <c r="I11" s="41">
        <v>4800</v>
      </c>
      <c r="J11" s="44">
        <f t="shared" si="1"/>
        <v>2832000</v>
      </c>
      <c r="K11" s="44">
        <f t="shared" si="2"/>
        <v>2690400</v>
      </c>
      <c r="L11" s="44">
        <f t="shared" si="3"/>
        <v>2265600</v>
      </c>
      <c r="M11" s="45">
        <f t="shared" si="4"/>
        <v>6000</v>
      </c>
      <c r="S11" s="5"/>
      <c r="T11" s="5"/>
      <c r="U11" s="5"/>
      <c r="V11" s="2"/>
      <c r="W11" s="2"/>
    </row>
    <row r="12" spans="1:23">
      <c r="A12" s="29">
        <v>10</v>
      </c>
      <c r="B12" s="35">
        <v>205</v>
      </c>
      <c r="C12" s="31">
        <v>2</v>
      </c>
      <c r="D12" s="32" t="s">
        <v>28</v>
      </c>
      <c r="E12" s="32">
        <v>426</v>
      </c>
      <c r="F12" s="32">
        <v>48</v>
      </c>
      <c r="G12" s="33">
        <v>474</v>
      </c>
      <c r="H12" s="34">
        <f t="shared" si="0"/>
        <v>521.40000000000009</v>
      </c>
      <c r="I12" s="41">
        <v>4800</v>
      </c>
      <c r="J12" s="44">
        <f t="shared" si="1"/>
        <v>2275200</v>
      </c>
      <c r="K12" s="44">
        <f t="shared" si="2"/>
        <v>2161440</v>
      </c>
      <c r="L12" s="44">
        <f t="shared" si="3"/>
        <v>1820160</v>
      </c>
      <c r="M12" s="45">
        <f t="shared" si="4"/>
        <v>4500</v>
      </c>
    </row>
    <row r="13" spans="1:23">
      <c r="A13" s="29">
        <v>11</v>
      </c>
      <c r="B13" s="30">
        <v>301</v>
      </c>
      <c r="C13" s="31">
        <v>3</v>
      </c>
      <c r="D13" s="32" t="s">
        <v>28</v>
      </c>
      <c r="E13" s="32">
        <v>426</v>
      </c>
      <c r="F13" s="32">
        <v>48</v>
      </c>
      <c r="G13" s="33">
        <v>474</v>
      </c>
      <c r="H13" s="34">
        <f>G13*1.1</f>
        <v>521.40000000000009</v>
      </c>
      <c r="I13" s="41">
        <v>4800</v>
      </c>
      <c r="J13" s="44">
        <f t="shared" si="1"/>
        <v>2275200</v>
      </c>
      <c r="K13" s="44">
        <f t="shared" si="2"/>
        <v>2161440</v>
      </c>
      <c r="L13" s="44">
        <f t="shared" si="3"/>
        <v>1820160</v>
      </c>
      <c r="M13" s="45">
        <f t="shared" si="4"/>
        <v>4500</v>
      </c>
    </row>
    <row r="14" spans="1:23">
      <c r="A14" s="29">
        <v>12</v>
      </c>
      <c r="B14" s="30">
        <v>302</v>
      </c>
      <c r="C14" s="31">
        <v>3</v>
      </c>
      <c r="D14" s="32" t="s">
        <v>29</v>
      </c>
      <c r="E14" s="32">
        <v>510</v>
      </c>
      <c r="F14" s="32">
        <v>80</v>
      </c>
      <c r="G14" s="33">
        <v>590</v>
      </c>
      <c r="H14" s="34">
        <f t="shared" si="0"/>
        <v>649</v>
      </c>
      <c r="I14" s="41">
        <v>4800</v>
      </c>
      <c r="J14" s="44">
        <f t="shared" si="1"/>
        <v>2832000</v>
      </c>
      <c r="K14" s="44">
        <f t="shared" si="2"/>
        <v>2690400</v>
      </c>
      <c r="L14" s="44">
        <f t="shared" si="3"/>
        <v>2265600</v>
      </c>
      <c r="M14" s="45">
        <f t="shared" si="4"/>
        <v>6000</v>
      </c>
    </row>
    <row r="15" spans="1:23">
      <c r="A15" s="29">
        <v>13</v>
      </c>
      <c r="B15" s="30">
        <v>303</v>
      </c>
      <c r="C15" s="31">
        <v>3</v>
      </c>
      <c r="D15" s="32" t="s">
        <v>28</v>
      </c>
      <c r="E15" s="32">
        <v>374</v>
      </c>
      <c r="F15" s="32">
        <v>56</v>
      </c>
      <c r="G15" s="33">
        <v>430</v>
      </c>
      <c r="H15" s="34">
        <f t="shared" si="0"/>
        <v>473.00000000000006</v>
      </c>
      <c r="I15" s="41">
        <v>4800</v>
      </c>
      <c r="J15" s="44">
        <f t="shared" si="1"/>
        <v>2064000</v>
      </c>
      <c r="K15" s="44">
        <f t="shared" si="2"/>
        <v>1960800</v>
      </c>
      <c r="L15" s="44">
        <f t="shared" si="3"/>
        <v>1651200</v>
      </c>
      <c r="M15" s="45">
        <f t="shared" si="4"/>
        <v>4500</v>
      </c>
    </row>
    <row r="16" spans="1:23">
      <c r="A16" s="29">
        <v>14</v>
      </c>
      <c r="B16" s="30">
        <v>304</v>
      </c>
      <c r="C16" s="31">
        <v>3</v>
      </c>
      <c r="D16" s="32" t="s">
        <v>29</v>
      </c>
      <c r="E16" s="32">
        <v>510</v>
      </c>
      <c r="F16" s="32">
        <v>80</v>
      </c>
      <c r="G16" s="33">
        <v>590</v>
      </c>
      <c r="H16" s="34">
        <f t="shared" si="0"/>
        <v>649</v>
      </c>
      <c r="I16" s="41">
        <v>4800</v>
      </c>
      <c r="J16" s="44">
        <f t="shared" si="1"/>
        <v>2832000</v>
      </c>
      <c r="K16" s="44">
        <f t="shared" si="2"/>
        <v>2690400</v>
      </c>
      <c r="L16" s="44">
        <f t="shared" si="3"/>
        <v>2265600</v>
      </c>
      <c r="M16" s="45">
        <f t="shared" si="4"/>
        <v>6000</v>
      </c>
    </row>
    <row r="17" spans="1:16">
      <c r="A17" s="29">
        <v>15</v>
      </c>
      <c r="B17" s="30">
        <v>305</v>
      </c>
      <c r="C17" s="31">
        <v>3</v>
      </c>
      <c r="D17" s="32" t="s">
        <v>28</v>
      </c>
      <c r="E17" s="32">
        <v>426</v>
      </c>
      <c r="F17" s="32">
        <v>48</v>
      </c>
      <c r="G17" s="33">
        <v>474</v>
      </c>
      <c r="H17" s="34">
        <f t="shared" si="0"/>
        <v>521.40000000000009</v>
      </c>
      <c r="I17" s="41">
        <v>4800</v>
      </c>
      <c r="J17" s="44">
        <f t="shared" si="1"/>
        <v>2275200</v>
      </c>
      <c r="K17" s="44">
        <f t="shared" si="2"/>
        <v>2161440</v>
      </c>
      <c r="L17" s="44">
        <f t="shared" si="3"/>
        <v>1820160</v>
      </c>
      <c r="M17" s="45">
        <f t="shared" si="4"/>
        <v>4500</v>
      </c>
    </row>
    <row r="18" spans="1:16">
      <c r="A18" s="29">
        <v>16</v>
      </c>
      <c r="B18" s="30">
        <v>401</v>
      </c>
      <c r="C18" s="31">
        <v>4</v>
      </c>
      <c r="D18" s="32" t="s">
        <v>28</v>
      </c>
      <c r="E18" s="32">
        <v>426</v>
      </c>
      <c r="F18" s="32">
        <v>48</v>
      </c>
      <c r="G18" s="33">
        <v>474</v>
      </c>
      <c r="H18" s="34">
        <f t="shared" si="0"/>
        <v>521.40000000000009</v>
      </c>
      <c r="I18" s="41">
        <v>4800</v>
      </c>
      <c r="J18" s="44">
        <f t="shared" si="1"/>
        <v>2275200</v>
      </c>
      <c r="K18" s="44">
        <f t="shared" si="2"/>
        <v>2161440</v>
      </c>
      <c r="L18" s="44">
        <f t="shared" si="3"/>
        <v>1820160</v>
      </c>
      <c r="M18" s="45">
        <f t="shared" si="4"/>
        <v>4500</v>
      </c>
    </row>
    <row r="19" spans="1:16">
      <c r="A19" s="29">
        <v>17</v>
      </c>
      <c r="B19" s="30">
        <v>402</v>
      </c>
      <c r="C19" s="31">
        <v>4</v>
      </c>
      <c r="D19" s="32" t="s">
        <v>29</v>
      </c>
      <c r="E19" s="32">
        <v>510</v>
      </c>
      <c r="F19" s="32">
        <v>80</v>
      </c>
      <c r="G19" s="33">
        <v>590</v>
      </c>
      <c r="H19" s="34">
        <f>G19*1.1</f>
        <v>649</v>
      </c>
      <c r="I19" s="41">
        <v>4800</v>
      </c>
      <c r="J19" s="44">
        <f t="shared" si="1"/>
        <v>2832000</v>
      </c>
      <c r="K19" s="44">
        <f t="shared" si="2"/>
        <v>2690400</v>
      </c>
      <c r="L19" s="44">
        <f t="shared" si="3"/>
        <v>2265600</v>
      </c>
      <c r="M19" s="45">
        <f t="shared" si="4"/>
        <v>6000</v>
      </c>
    </row>
    <row r="20" spans="1:16">
      <c r="A20" s="29">
        <v>18</v>
      </c>
      <c r="B20" s="30">
        <v>403</v>
      </c>
      <c r="C20" s="31">
        <v>4</v>
      </c>
      <c r="D20" s="32" t="s">
        <v>28</v>
      </c>
      <c r="E20" s="32">
        <v>374</v>
      </c>
      <c r="F20" s="32">
        <v>56</v>
      </c>
      <c r="G20" s="33">
        <v>430</v>
      </c>
      <c r="H20" s="34">
        <f t="shared" si="0"/>
        <v>473.00000000000006</v>
      </c>
      <c r="I20" s="41">
        <v>4800</v>
      </c>
      <c r="J20" s="44">
        <f t="shared" si="1"/>
        <v>2064000</v>
      </c>
      <c r="K20" s="44">
        <f t="shared" si="2"/>
        <v>1960800</v>
      </c>
      <c r="L20" s="44">
        <f t="shared" si="3"/>
        <v>1651200</v>
      </c>
      <c r="M20" s="45">
        <f t="shared" si="4"/>
        <v>4500</v>
      </c>
    </row>
    <row r="21" spans="1:16">
      <c r="A21" s="29">
        <v>19</v>
      </c>
      <c r="B21" s="30">
        <v>404</v>
      </c>
      <c r="C21" s="31">
        <v>4</v>
      </c>
      <c r="D21" s="32" t="s">
        <v>29</v>
      </c>
      <c r="E21" s="32">
        <v>510</v>
      </c>
      <c r="F21" s="32">
        <v>80</v>
      </c>
      <c r="G21" s="33">
        <v>590</v>
      </c>
      <c r="H21" s="34">
        <f t="shared" si="0"/>
        <v>649</v>
      </c>
      <c r="I21" s="41">
        <v>4800</v>
      </c>
      <c r="J21" s="44">
        <f t="shared" si="1"/>
        <v>2832000</v>
      </c>
      <c r="K21" s="44">
        <f t="shared" si="2"/>
        <v>2690400</v>
      </c>
      <c r="L21" s="44">
        <f t="shared" si="3"/>
        <v>2265600</v>
      </c>
      <c r="M21" s="45">
        <f t="shared" si="4"/>
        <v>6000</v>
      </c>
    </row>
    <row r="22" spans="1:16">
      <c r="A22" s="29">
        <v>20</v>
      </c>
      <c r="B22" s="30">
        <v>405</v>
      </c>
      <c r="C22" s="31">
        <v>4</v>
      </c>
      <c r="D22" s="32" t="s">
        <v>28</v>
      </c>
      <c r="E22" s="32">
        <v>426</v>
      </c>
      <c r="F22" s="32">
        <v>48</v>
      </c>
      <c r="G22" s="33">
        <v>474</v>
      </c>
      <c r="H22" s="34">
        <f t="shared" si="0"/>
        <v>521.40000000000009</v>
      </c>
      <c r="I22" s="41">
        <v>4800</v>
      </c>
      <c r="J22" s="44">
        <f t="shared" si="1"/>
        <v>2275200</v>
      </c>
      <c r="K22" s="44">
        <f t="shared" si="2"/>
        <v>2161440</v>
      </c>
      <c r="L22" s="44">
        <f t="shared" si="3"/>
        <v>1820160</v>
      </c>
      <c r="M22" s="45">
        <f t="shared" si="4"/>
        <v>4500</v>
      </c>
    </row>
    <row r="23" spans="1:16">
      <c r="A23" s="29">
        <v>21</v>
      </c>
      <c r="B23" s="30">
        <v>501</v>
      </c>
      <c r="C23" s="31">
        <v>5</v>
      </c>
      <c r="D23" s="32" t="s">
        <v>28</v>
      </c>
      <c r="E23" s="32">
        <v>426</v>
      </c>
      <c r="F23" s="32">
        <v>48</v>
      </c>
      <c r="G23" s="33">
        <v>474</v>
      </c>
      <c r="H23" s="34">
        <f t="shared" si="0"/>
        <v>521.40000000000009</v>
      </c>
      <c r="I23" s="41">
        <v>4800</v>
      </c>
      <c r="J23" s="44">
        <f t="shared" si="1"/>
        <v>2275200</v>
      </c>
      <c r="K23" s="44">
        <f t="shared" si="2"/>
        <v>2161440</v>
      </c>
      <c r="L23" s="44">
        <f t="shared" si="3"/>
        <v>1820160</v>
      </c>
      <c r="M23" s="45">
        <f t="shared" si="4"/>
        <v>4500</v>
      </c>
    </row>
    <row r="24" spans="1:16">
      <c r="A24" s="29">
        <v>22</v>
      </c>
      <c r="B24" s="30">
        <v>502</v>
      </c>
      <c r="C24" s="31">
        <v>5</v>
      </c>
      <c r="D24" s="32" t="s">
        <v>29</v>
      </c>
      <c r="E24" s="32">
        <v>510</v>
      </c>
      <c r="F24" s="32">
        <v>80</v>
      </c>
      <c r="G24" s="33">
        <v>590</v>
      </c>
      <c r="H24" s="34">
        <f t="shared" si="0"/>
        <v>649</v>
      </c>
      <c r="I24" s="41">
        <v>4800</v>
      </c>
      <c r="J24" s="44">
        <f t="shared" si="1"/>
        <v>2832000</v>
      </c>
      <c r="K24" s="44">
        <f t="shared" si="2"/>
        <v>2690400</v>
      </c>
      <c r="L24" s="44">
        <f t="shared" si="3"/>
        <v>2265600</v>
      </c>
      <c r="M24" s="45">
        <f t="shared" si="4"/>
        <v>6000</v>
      </c>
      <c r="P24" s="2"/>
    </row>
    <row r="25" spans="1:16">
      <c r="A25" s="29">
        <v>23</v>
      </c>
      <c r="B25" s="30">
        <v>503</v>
      </c>
      <c r="C25" s="31">
        <v>5</v>
      </c>
      <c r="D25" s="32" t="s">
        <v>28</v>
      </c>
      <c r="E25" s="32">
        <v>374</v>
      </c>
      <c r="F25" s="32">
        <v>56</v>
      </c>
      <c r="G25" s="33">
        <v>430</v>
      </c>
      <c r="H25" s="34">
        <f>G25*1.1</f>
        <v>473.00000000000006</v>
      </c>
      <c r="I25" s="41">
        <v>4800</v>
      </c>
      <c r="J25" s="44">
        <f t="shared" si="1"/>
        <v>2064000</v>
      </c>
      <c r="K25" s="44">
        <f t="shared" si="2"/>
        <v>1960800</v>
      </c>
      <c r="L25" s="44">
        <f t="shared" si="3"/>
        <v>1651200</v>
      </c>
      <c r="M25" s="45">
        <f t="shared" si="4"/>
        <v>4500</v>
      </c>
    </row>
    <row r="26" spans="1:16">
      <c r="A26" s="29">
        <v>24</v>
      </c>
      <c r="B26" s="30">
        <v>504</v>
      </c>
      <c r="C26" s="31">
        <v>5</v>
      </c>
      <c r="D26" s="32" t="s">
        <v>29</v>
      </c>
      <c r="E26" s="32">
        <v>510</v>
      </c>
      <c r="F26" s="32">
        <v>80</v>
      </c>
      <c r="G26" s="33">
        <v>590</v>
      </c>
      <c r="H26" s="34">
        <f t="shared" si="0"/>
        <v>649</v>
      </c>
      <c r="I26" s="41">
        <v>4800</v>
      </c>
      <c r="J26" s="44">
        <f t="shared" si="1"/>
        <v>2832000</v>
      </c>
      <c r="K26" s="44">
        <f t="shared" si="2"/>
        <v>2690400</v>
      </c>
      <c r="L26" s="44">
        <f t="shared" si="3"/>
        <v>2265600</v>
      </c>
      <c r="M26" s="45">
        <f t="shared" si="4"/>
        <v>6000</v>
      </c>
    </row>
    <row r="27" spans="1:16">
      <c r="A27" s="29">
        <v>25</v>
      </c>
      <c r="B27" s="30">
        <v>505</v>
      </c>
      <c r="C27" s="31">
        <v>5</v>
      </c>
      <c r="D27" s="32" t="s">
        <v>28</v>
      </c>
      <c r="E27" s="32">
        <v>426</v>
      </c>
      <c r="F27" s="32">
        <v>48</v>
      </c>
      <c r="G27" s="33">
        <v>474</v>
      </c>
      <c r="H27" s="34">
        <f t="shared" ref="H27:H30" si="5">G27*1.1</f>
        <v>521.40000000000009</v>
      </c>
      <c r="I27" s="41">
        <v>4800</v>
      </c>
      <c r="J27" s="44">
        <f t="shared" si="1"/>
        <v>2275200</v>
      </c>
      <c r="K27" s="44">
        <f t="shared" si="2"/>
        <v>2161440</v>
      </c>
      <c r="L27" s="44">
        <f t="shared" si="3"/>
        <v>1820160</v>
      </c>
      <c r="M27" s="45">
        <f t="shared" si="4"/>
        <v>4500</v>
      </c>
    </row>
    <row r="28" spans="1:16">
      <c r="A28" s="29">
        <v>26</v>
      </c>
      <c r="B28" s="30">
        <v>601</v>
      </c>
      <c r="C28" s="31">
        <v>6</v>
      </c>
      <c r="D28" s="32" t="s">
        <v>28</v>
      </c>
      <c r="E28" s="32">
        <v>426</v>
      </c>
      <c r="F28" s="32">
        <v>48</v>
      </c>
      <c r="G28" s="33">
        <v>474</v>
      </c>
      <c r="H28" s="34">
        <f t="shared" si="5"/>
        <v>521.40000000000009</v>
      </c>
      <c r="I28" s="41">
        <v>4800</v>
      </c>
      <c r="J28" s="44">
        <f t="shared" si="1"/>
        <v>2275200</v>
      </c>
      <c r="K28" s="44">
        <f t="shared" si="2"/>
        <v>2161440</v>
      </c>
      <c r="L28" s="44">
        <f t="shared" si="3"/>
        <v>1820160</v>
      </c>
      <c r="M28" s="45">
        <f t="shared" si="4"/>
        <v>4500</v>
      </c>
    </row>
    <row r="29" spans="1:16">
      <c r="A29" s="29">
        <v>27</v>
      </c>
      <c r="B29" s="30">
        <v>602</v>
      </c>
      <c r="C29" s="31">
        <v>6</v>
      </c>
      <c r="D29" s="32" t="s">
        <v>29</v>
      </c>
      <c r="E29" s="32">
        <v>510</v>
      </c>
      <c r="F29" s="32">
        <v>80</v>
      </c>
      <c r="G29" s="33">
        <v>590</v>
      </c>
      <c r="H29" s="34">
        <f t="shared" si="5"/>
        <v>649</v>
      </c>
      <c r="I29" s="41">
        <v>4800</v>
      </c>
      <c r="J29" s="44">
        <f t="shared" si="1"/>
        <v>2832000</v>
      </c>
      <c r="K29" s="44">
        <f t="shared" si="2"/>
        <v>2690400</v>
      </c>
      <c r="L29" s="44">
        <f t="shared" si="3"/>
        <v>2265600</v>
      </c>
      <c r="M29" s="45">
        <f t="shared" si="4"/>
        <v>6000</v>
      </c>
    </row>
    <row r="30" spans="1:16">
      <c r="A30" s="29">
        <v>28</v>
      </c>
      <c r="B30" s="30">
        <v>603</v>
      </c>
      <c r="C30" s="31">
        <v>6</v>
      </c>
      <c r="D30" s="32" t="s">
        <v>28</v>
      </c>
      <c r="E30" s="32">
        <v>374</v>
      </c>
      <c r="F30" s="32">
        <v>56</v>
      </c>
      <c r="G30" s="33">
        <v>430</v>
      </c>
      <c r="H30" s="34">
        <f t="shared" si="5"/>
        <v>473.00000000000006</v>
      </c>
      <c r="I30" s="41">
        <v>4800</v>
      </c>
      <c r="J30" s="44">
        <f t="shared" si="1"/>
        <v>2064000</v>
      </c>
      <c r="K30" s="44">
        <f t="shared" si="2"/>
        <v>1960800</v>
      </c>
      <c r="L30" s="44">
        <f t="shared" si="3"/>
        <v>1651200</v>
      </c>
      <c r="M30" s="45">
        <f t="shared" si="4"/>
        <v>4500</v>
      </c>
    </row>
    <row r="31" spans="1:16">
      <c r="A31" s="29">
        <v>29</v>
      </c>
      <c r="B31" s="30">
        <v>604</v>
      </c>
      <c r="C31" s="31">
        <v>6</v>
      </c>
      <c r="D31" s="32" t="s">
        <v>29</v>
      </c>
      <c r="E31" s="32">
        <v>510</v>
      </c>
      <c r="F31" s="32">
        <v>80</v>
      </c>
      <c r="G31" s="33">
        <v>590</v>
      </c>
      <c r="H31" s="34">
        <f t="shared" ref="H31:H35" si="6">G31*1.1</f>
        <v>649</v>
      </c>
      <c r="I31" s="41">
        <v>4800</v>
      </c>
      <c r="J31" s="44">
        <f t="shared" ref="J31:J35" si="7">G31*I31</f>
        <v>2832000</v>
      </c>
      <c r="K31" s="44">
        <f t="shared" ref="K31:K35" si="8">J31*0.95</f>
        <v>2690400</v>
      </c>
      <c r="L31" s="44">
        <f t="shared" ref="L31:L35" si="9">J31*0.8</f>
        <v>2265600</v>
      </c>
      <c r="M31" s="45">
        <f t="shared" ref="M31:M35" si="10">MROUND((J31*0.025/12),500)</f>
        <v>6000</v>
      </c>
    </row>
    <row r="32" spans="1:16">
      <c r="A32" s="29">
        <v>30</v>
      </c>
      <c r="B32" s="30">
        <v>605</v>
      </c>
      <c r="C32" s="31">
        <v>6</v>
      </c>
      <c r="D32" s="32" t="s">
        <v>28</v>
      </c>
      <c r="E32" s="32">
        <v>426</v>
      </c>
      <c r="F32" s="32">
        <v>48</v>
      </c>
      <c r="G32" s="33">
        <v>474</v>
      </c>
      <c r="H32" s="34">
        <f t="shared" si="6"/>
        <v>521.40000000000009</v>
      </c>
      <c r="I32" s="41">
        <v>4800</v>
      </c>
      <c r="J32" s="44">
        <f t="shared" si="7"/>
        <v>2275200</v>
      </c>
      <c r="K32" s="44">
        <f t="shared" si="8"/>
        <v>2161440</v>
      </c>
      <c r="L32" s="44">
        <f t="shared" si="9"/>
        <v>1820160</v>
      </c>
      <c r="M32" s="45">
        <f t="shared" si="10"/>
        <v>4500</v>
      </c>
      <c r="P32" s="5"/>
    </row>
    <row r="33" spans="1:21">
      <c r="A33" s="29">
        <v>31</v>
      </c>
      <c r="B33" s="30">
        <v>701</v>
      </c>
      <c r="C33" s="31">
        <v>7</v>
      </c>
      <c r="D33" s="32" t="s">
        <v>28</v>
      </c>
      <c r="E33" s="32">
        <v>426</v>
      </c>
      <c r="F33" s="32">
        <v>48</v>
      </c>
      <c r="G33" s="33">
        <v>474</v>
      </c>
      <c r="H33" s="34">
        <f t="shared" si="6"/>
        <v>521.40000000000009</v>
      </c>
      <c r="I33" s="41">
        <v>4800</v>
      </c>
      <c r="J33" s="44">
        <f t="shared" si="7"/>
        <v>2275200</v>
      </c>
      <c r="K33" s="44">
        <f t="shared" si="8"/>
        <v>2161440</v>
      </c>
      <c r="L33" s="44">
        <f t="shared" si="9"/>
        <v>1820160</v>
      </c>
      <c r="M33" s="45">
        <f t="shared" si="10"/>
        <v>4500</v>
      </c>
      <c r="P33" s="5"/>
      <c r="T33" s="13">
        <v>6000</v>
      </c>
      <c r="U33" s="13" t="s">
        <v>15</v>
      </c>
    </row>
    <row r="34" spans="1:21">
      <c r="A34" s="29">
        <v>32</v>
      </c>
      <c r="B34" s="30">
        <v>702</v>
      </c>
      <c r="C34" s="31">
        <v>7</v>
      </c>
      <c r="D34" s="32" t="s">
        <v>29</v>
      </c>
      <c r="E34" s="32">
        <v>510</v>
      </c>
      <c r="F34" s="32">
        <v>80</v>
      </c>
      <c r="G34" s="33">
        <v>590</v>
      </c>
      <c r="H34" s="34">
        <f t="shared" si="6"/>
        <v>649</v>
      </c>
      <c r="I34" s="41">
        <v>4800</v>
      </c>
      <c r="J34" s="44">
        <f t="shared" si="7"/>
        <v>2832000</v>
      </c>
      <c r="K34" s="44">
        <f t="shared" si="8"/>
        <v>2690400</v>
      </c>
      <c r="L34" s="44">
        <f t="shared" si="9"/>
        <v>2265600</v>
      </c>
      <c r="M34" s="45">
        <f t="shared" si="10"/>
        <v>6000</v>
      </c>
      <c r="T34" s="13" t="s">
        <v>14</v>
      </c>
      <c r="U34" s="14">
        <v>1E-3</v>
      </c>
    </row>
    <row r="35" spans="1:21">
      <c r="A35" s="29">
        <v>33</v>
      </c>
      <c r="B35" s="30">
        <v>703</v>
      </c>
      <c r="C35" s="31">
        <v>7</v>
      </c>
      <c r="D35" s="32" t="s">
        <v>28</v>
      </c>
      <c r="E35" s="32">
        <v>374</v>
      </c>
      <c r="F35" s="32">
        <v>56</v>
      </c>
      <c r="G35" s="33">
        <v>430</v>
      </c>
      <c r="H35" s="34">
        <f t="shared" si="6"/>
        <v>473.00000000000006</v>
      </c>
      <c r="I35" s="41">
        <v>4800</v>
      </c>
      <c r="J35" s="44">
        <f t="shared" si="7"/>
        <v>2064000</v>
      </c>
      <c r="K35" s="44">
        <f t="shared" si="8"/>
        <v>1960800</v>
      </c>
      <c r="L35" s="44">
        <f t="shared" si="9"/>
        <v>1651200</v>
      </c>
      <c r="M35" s="45">
        <f t="shared" si="10"/>
        <v>4500</v>
      </c>
      <c r="T35" s="13"/>
      <c r="U35" s="13"/>
    </row>
    <row r="36" spans="1:21">
      <c r="A36" s="29">
        <v>34</v>
      </c>
      <c r="B36" s="30">
        <v>704</v>
      </c>
      <c r="C36" s="31">
        <v>7</v>
      </c>
      <c r="D36" s="32" t="s">
        <v>29</v>
      </c>
      <c r="E36" s="32">
        <v>510</v>
      </c>
      <c r="F36" s="32">
        <v>80</v>
      </c>
      <c r="G36" s="33">
        <v>590</v>
      </c>
      <c r="H36" s="34">
        <f t="shared" ref="H36:H37" si="11">G36*1.1</f>
        <v>649</v>
      </c>
      <c r="I36" s="41">
        <v>4800</v>
      </c>
      <c r="J36" s="44">
        <f t="shared" ref="J36:J37" si="12">G36*I36</f>
        <v>2832000</v>
      </c>
      <c r="K36" s="44">
        <f t="shared" ref="K36:K37" si="13">J36*0.95</f>
        <v>2690400</v>
      </c>
      <c r="L36" s="44">
        <f t="shared" ref="L36:L37" si="14">J36*0.8</f>
        <v>2265600</v>
      </c>
      <c r="M36" s="45">
        <f t="shared" ref="M36:M37" si="15">MROUND((J36*0.025/12),500)</f>
        <v>6000</v>
      </c>
    </row>
    <row r="37" spans="1:21">
      <c r="A37" s="29">
        <v>35</v>
      </c>
      <c r="B37" s="30">
        <v>705</v>
      </c>
      <c r="C37" s="31">
        <v>7</v>
      </c>
      <c r="D37" s="32" t="s">
        <v>28</v>
      </c>
      <c r="E37" s="32">
        <v>426</v>
      </c>
      <c r="F37" s="32">
        <v>48</v>
      </c>
      <c r="G37" s="33">
        <v>474</v>
      </c>
      <c r="H37" s="34">
        <f t="shared" si="11"/>
        <v>521.40000000000009</v>
      </c>
      <c r="I37" s="41">
        <v>4800</v>
      </c>
      <c r="J37" s="44">
        <f t="shared" si="12"/>
        <v>2275200</v>
      </c>
      <c r="K37" s="44">
        <f t="shared" si="13"/>
        <v>2161440</v>
      </c>
      <c r="L37" s="44">
        <f t="shared" si="14"/>
        <v>1820160</v>
      </c>
      <c r="M37" s="45">
        <f t="shared" si="15"/>
        <v>4500</v>
      </c>
      <c r="O37" s="42"/>
    </row>
    <row r="38" spans="1:21">
      <c r="A38" s="59" t="s">
        <v>2</v>
      </c>
      <c r="B38" s="60"/>
      <c r="C38" s="60"/>
      <c r="D38" s="61"/>
      <c r="E38" s="54">
        <f>SUM(E3:E37)</f>
        <v>15722</v>
      </c>
      <c r="F38" s="54">
        <f>SUM(F3:F37)</f>
        <v>2184</v>
      </c>
      <c r="G38" s="55">
        <f>SUM(G3:G37)</f>
        <v>17906</v>
      </c>
      <c r="H38" s="55">
        <f>SUM(H3:H37)</f>
        <v>19696.600000000002</v>
      </c>
      <c r="I38" s="56"/>
      <c r="J38" s="57">
        <f>SUM(J3:J37)</f>
        <v>85948800</v>
      </c>
      <c r="K38" s="58">
        <f>SUM(K3:K37)</f>
        <v>81651360</v>
      </c>
      <c r="L38" s="58">
        <f>SUM(L3:L37)</f>
        <v>68759040</v>
      </c>
      <c r="M38" s="53"/>
      <c r="O38" s="42"/>
    </row>
    <row r="39" spans="1:21">
      <c r="H39" s="39"/>
      <c r="K39" s="42"/>
      <c r="O39" s="42"/>
    </row>
    <row r="40" spans="1:21">
      <c r="C40" t="s">
        <v>36</v>
      </c>
      <c r="E40" t="s">
        <v>4</v>
      </c>
      <c r="F40" s="39"/>
      <c r="H40" t="s">
        <v>30</v>
      </c>
      <c r="L40" t="s">
        <v>2</v>
      </c>
    </row>
    <row r="41" spans="1:21" ht="16.5">
      <c r="C41" t="s">
        <v>31</v>
      </c>
      <c r="D41" s="38">
        <v>1</v>
      </c>
      <c r="E41" s="38">
        <v>39.590000000000003</v>
      </c>
      <c r="F41" s="39"/>
      <c r="G41" s="39">
        <f>E41*10.764</f>
        <v>426.14676000000003</v>
      </c>
      <c r="H41">
        <v>4.42</v>
      </c>
      <c r="I41" s="1">
        <f>H41*10.764</f>
        <v>47.576879999999996</v>
      </c>
      <c r="J41" s="43"/>
      <c r="L41" s="39">
        <f>G41+I41</f>
        <v>473.72364000000005</v>
      </c>
    </row>
    <row r="42" spans="1:21">
      <c r="D42" s="38">
        <v>2</v>
      </c>
      <c r="E42" s="38">
        <v>47.39</v>
      </c>
      <c r="F42" s="39"/>
      <c r="G42" s="39">
        <f t="shared" ref="G42:G45" si="16">E42*10.764</f>
        <v>510.10595999999998</v>
      </c>
      <c r="H42" s="38">
        <v>7.39</v>
      </c>
      <c r="I42" s="1">
        <f t="shared" ref="I42:I45" si="17">H42*10.764</f>
        <v>79.545959999999994</v>
      </c>
      <c r="L42" s="39">
        <f t="shared" ref="L42:L45" si="18">G42+I42</f>
        <v>589.65192000000002</v>
      </c>
    </row>
    <row r="43" spans="1:21">
      <c r="D43" s="38">
        <v>3</v>
      </c>
      <c r="E43" s="38">
        <v>34.78</v>
      </c>
      <c r="G43" s="39">
        <f t="shared" si="16"/>
        <v>374.37191999999999</v>
      </c>
      <c r="H43" s="38">
        <v>5.16</v>
      </c>
      <c r="I43" s="1">
        <f t="shared" si="17"/>
        <v>55.54224</v>
      </c>
      <c r="L43" s="39">
        <f t="shared" si="18"/>
        <v>429.91415999999998</v>
      </c>
    </row>
    <row r="44" spans="1:21">
      <c r="D44" s="38">
        <v>4</v>
      </c>
      <c r="E44" s="40">
        <v>47.39</v>
      </c>
      <c r="F44" s="39"/>
      <c r="G44" s="39">
        <f t="shared" si="16"/>
        <v>510.10595999999998</v>
      </c>
      <c r="H44" s="38">
        <v>7.39</v>
      </c>
      <c r="I44" s="1">
        <f t="shared" si="17"/>
        <v>79.545959999999994</v>
      </c>
      <c r="L44" s="39">
        <f t="shared" si="18"/>
        <v>589.65192000000002</v>
      </c>
    </row>
    <row r="45" spans="1:21">
      <c r="D45" s="38">
        <v>5</v>
      </c>
      <c r="E45" s="40">
        <v>39.590000000000003</v>
      </c>
      <c r="F45" s="39"/>
      <c r="G45" s="39">
        <f t="shared" si="16"/>
        <v>426.14676000000003</v>
      </c>
      <c r="H45" s="38">
        <v>4.42</v>
      </c>
      <c r="I45" s="1">
        <f t="shared" si="17"/>
        <v>47.576879999999996</v>
      </c>
      <c r="J45" s="24"/>
      <c r="K45" s="24"/>
      <c r="L45" s="39">
        <f t="shared" si="18"/>
        <v>473.72364000000005</v>
      </c>
    </row>
    <row r="46" spans="1:21">
      <c r="E46" s="40"/>
      <c r="F46" s="39"/>
    </row>
    <row r="47" spans="1:21">
      <c r="E47" s="40"/>
      <c r="F47" s="39"/>
    </row>
    <row r="48" spans="1:21">
      <c r="F48" s="39"/>
    </row>
    <row r="50" spans="6:8">
      <c r="F50" s="39"/>
    </row>
    <row r="51" spans="6:8">
      <c r="F51" s="39"/>
      <c r="H51" s="39"/>
    </row>
    <row r="52" spans="6:8">
      <c r="F52" s="39"/>
    </row>
    <row r="55" spans="6:8">
      <c r="G55" s="39"/>
    </row>
    <row r="56" spans="6:8">
      <c r="G56" s="39"/>
    </row>
    <row r="57" spans="6:8">
      <c r="G57" s="39"/>
    </row>
    <row r="58" spans="6:8">
      <c r="G58" s="39"/>
    </row>
    <row r="59" spans="6:8">
      <c r="G59" s="39"/>
    </row>
    <row r="62" spans="6:8">
      <c r="G62" s="39"/>
    </row>
    <row r="88" spans="7:7">
      <c r="G88" s="38">
        <v>3549.8</v>
      </c>
    </row>
    <row r="89" spans="7:7">
      <c r="G89" s="38">
        <v>756.02</v>
      </c>
    </row>
    <row r="90" spans="7:7">
      <c r="G90" s="38">
        <v>354.98</v>
      </c>
    </row>
    <row r="91" spans="7:7">
      <c r="G91" s="38">
        <f>SUM(G88:G90)</f>
        <v>4660.7999999999993</v>
      </c>
    </row>
    <row r="94" spans="7:7">
      <c r="G94" s="38">
        <v>16823</v>
      </c>
    </row>
    <row r="95" spans="7:7">
      <c r="G95" s="38">
        <v>15550</v>
      </c>
    </row>
    <row r="96" spans="7:7">
      <c r="G96" s="38">
        <v>16790</v>
      </c>
    </row>
    <row r="97" spans="7:8">
      <c r="G97" s="38">
        <f>SUM(G94:G96)</f>
        <v>49163</v>
      </c>
      <c r="H97" s="38">
        <f>G97/10.764</f>
        <v>4567.3541434410999</v>
      </c>
    </row>
  </sheetData>
  <mergeCells count="1">
    <mergeCell ref="A38:D3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W97"/>
  <sheetViews>
    <sheetView topLeftCell="B28" zoomScale="115" zoomScaleNormal="115" workbookViewId="0">
      <selection activeCell="H38" sqref="H38"/>
    </sheetView>
  </sheetViews>
  <sheetFormatPr defaultRowHeight="15"/>
  <cols>
    <col min="1" max="1" width="4.28515625" style="37" customWidth="1"/>
    <col min="2" max="2" width="5.5703125" style="38" customWidth="1"/>
    <col min="3" max="3" width="4.140625" style="38" customWidth="1"/>
    <col min="4" max="4" width="6.42578125" style="38" customWidth="1"/>
    <col min="5" max="5" width="7.140625" style="38" customWidth="1"/>
    <col min="6" max="6" width="6.85546875" style="38" customWidth="1"/>
    <col min="7" max="7" width="6.5703125" style="38" customWidth="1"/>
    <col min="8" max="8" width="6.7109375" style="38" customWidth="1"/>
    <col min="9" max="9" width="6.85546875" style="38" customWidth="1"/>
    <col min="10" max="10" width="11.85546875" style="38" customWidth="1"/>
    <col min="11" max="11" width="9.5703125" style="38" customWidth="1"/>
    <col min="12" max="12" width="9.85546875" style="38" customWidth="1"/>
    <col min="13" max="13" width="6.7109375" style="38" customWidth="1"/>
    <col min="14" max="14" width="9.140625" style="38"/>
    <col min="15" max="15" width="20.5703125" style="38" customWidth="1"/>
    <col min="16" max="16" width="19.42578125" customWidth="1"/>
    <col min="19" max="19" width="16.5703125" customWidth="1"/>
    <col min="20" max="21" width="13.140625" bestFit="1" customWidth="1"/>
    <col min="22" max="22" width="10.5703125" customWidth="1"/>
    <col min="23" max="23" width="11.85546875" customWidth="1"/>
  </cols>
  <sheetData>
    <row r="1" spans="1:23" ht="96.75" customHeight="1">
      <c r="A1" s="25" t="s">
        <v>0</v>
      </c>
      <c r="B1" s="26" t="s">
        <v>3</v>
      </c>
      <c r="C1" s="26" t="s">
        <v>1</v>
      </c>
      <c r="D1" s="26" t="s">
        <v>5</v>
      </c>
      <c r="E1" s="27" t="s">
        <v>13</v>
      </c>
      <c r="F1" s="28" t="s">
        <v>16</v>
      </c>
      <c r="G1" s="28" t="s">
        <v>32</v>
      </c>
      <c r="H1" s="26" t="s">
        <v>17</v>
      </c>
      <c r="I1" s="26" t="s">
        <v>33</v>
      </c>
      <c r="J1" s="26" t="s">
        <v>18</v>
      </c>
      <c r="K1" s="26" t="s">
        <v>19</v>
      </c>
      <c r="L1" s="26" t="s">
        <v>20</v>
      </c>
      <c r="M1" s="26" t="s">
        <v>21</v>
      </c>
    </row>
    <row r="2" spans="1:23" ht="17.25" customHeight="1">
      <c r="A2" s="25"/>
      <c r="B2" s="26"/>
      <c r="C2" s="46"/>
      <c r="D2" s="47"/>
      <c r="E2" s="28" t="s">
        <v>22</v>
      </c>
      <c r="F2" s="28" t="s">
        <v>7</v>
      </c>
      <c r="G2" s="28" t="s">
        <v>34</v>
      </c>
      <c r="H2" s="26" t="s">
        <v>35</v>
      </c>
      <c r="I2" s="26"/>
      <c r="J2" s="26"/>
      <c r="K2" s="26"/>
      <c r="L2" s="26"/>
      <c r="M2" s="26"/>
    </row>
    <row r="3" spans="1:23">
      <c r="A3" s="29">
        <v>1</v>
      </c>
      <c r="B3" s="30">
        <v>101</v>
      </c>
      <c r="C3" s="31">
        <v>1</v>
      </c>
      <c r="D3" s="32" t="s">
        <v>28</v>
      </c>
      <c r="E3" s="32">
        <v>426</v>
      </c>
      <c r="F3" s="32">
        <v>48</v>
      </c>
      <c r="G3" s="33">
        <f>E3+F3</f>
        <v>474</v>
      </c>
      <c r="H3" s="34">
        <f>G3*1.1</f>
        <v>521.40000000000009</v>
      </c>
      <c r="I3" s="41">
        <v>4800</v>
      </c>
      <c r="J3" s="44">
        <f>G3*I3</f>
        <v>2275200</v>
      </c>
      <c r="K3" s="44">
        <f>J3*0.95</f>
        <v>2161440</v>
      </c>
      <c r="L3" s="44">
        <f>J3*0.8</f>
        <v>1820160</v>
      </c>
      <c r="M3" s="45">
        <f>MROUND((J3*0.025/12),500)</f>
        <v>4500</v>
      </c>
      <c r="O3" s="42">
        <f>G3*1.4</f>
        <v>663.59999999999991</v>
      </c>
      <c r="P3">
        <f>J3/O3</f>
        <v>3428.5714285714289</v>
      </c>
      <c r="S3" s="5">
        <f>Q3*6000</f>
        <v>0</v>
      </c>
      <c r="T3" s="5"/>
      <c r="U3" s="5"/>
      <c r="V3" s="2"/>
      <c r="W3" s="2"/>
    </row>
    <row r="4" spans="1:23">
      <c r="A4" s="29">
        <v>2</v>
      </c>
      <c r="B4" s="35">
        <v>102</v>
      </c>
      <c r="C4" s="31">
        <v>1</v>
      </c>
      <c r="D4" s="32" t="s">
        <v>29</v>
      </c>
      <c r="E4" s="32">
        <v>510</v>
      </c>
      <c r="F4" s="32">
        <v>80</v>
      </c>
      <c r="G4" s="33">
        <v>590</v>
      </c>
      <c r="H4" s="34">
        <f t="shared" ref="H4:H12" si="0">G4*1.1</f>
        <v>649</v>
      </c>
      <c r="I4" s="41">
        <v>4800</v>
      </c>
      <c r="J4" s="44">
        <f t="shared" ref="J4:J37" si="1">G4*I4</f>
        <v>2832000</v>
      </c>
      <c r="K4" s="44">
        <f t="shared" ref="K4:K37" si="2">J4*0.95</f>
        <v>2690400</v>
      </c>
      <c r="L4" s="44">
        <f t="shared" ref="L4:L37" si="3">J4*0.8</f>
        <v>2265600</v>
      </c>
      <c r="M4" s="45">
        <f t="shared" ref="M4:M37" si="4">MROUND((J4*0.025/12),500)</f>
        <v>6000</v>
      </c>
      <c r="S4" s="5"/>
      <c r="T4" s="5"/>
      <c r="U4" s="5"/>
      <c r="V4" s="2"/>
      <c r="W4" s="2"/>
    </row>
    <row r="5" spans="1:23">
      <c r="A5" s="29">
        <v>3</v>
      </c>
      <c r="B5" s="35">
        <v>103</v>
      </c>
      <c r="C5" s="31">
        <v>1</v>
      </c>
      <c r="D5" s="32" t="s">
        <v>28</v>
      </c>
      <c r="E5" s="32">
        <v>374</v>
      </c>
      <c r="F5" s="32">
        <v>64</v>
      </c>
      <c r="G5" s="33">
        <f>E5+F5</f>
        <v>438</v>
      </c>
      <c r="H5" s="34">
        <f t="shared" si="0"/>
        <v>481.8</v>
      </c>
      <c r="I5" s="41">
        <v>4800</v>
      </c>
      <c r="J5" s="44">
        <f t="shared" si="1"/>
        <v>2102400</v>
      </c>
      <c r="K5" s="44">
        <f t="shared" si="2"/>
        <v>1997280</v>
      </c>
      <c r="L5" s="44">
        <f t="shared" si="3"/>
        <v>1681920</v>
      </c>
      <c r="M5" s="45">
        <f t="shared" si="4"/>
        <v>4500</v>
      </c>
      <c r="S5" s="5"/>
      <c r="T5" s="5"/>
      <c r="U5" s="5"/>
      <c r="V5" s="2"/>
      <c r="W5" s="2"/>
    </row>
    <row r="6" spans="1:23">
      <c r="A6" s="29">
        <v>4</v>
      </c>
      <c r="B6" s="35">
        <v>104</v>
      </c>
      <c r="C6" s="31">
        <v>1</v>
      </c>
      <c r="D6" s="32" t="s">
        <v>29</v>
      </c>
      <c r="E6" s="32">
        <v>510</v>
      </c>
      <c r="F6" s="32">
        <v>80</v>
      </c>
      <c r="G6" s="33">
        <v>590</v>
      </c>
      <c r="H6" s="34">
        <f t="shared" si="0"/>
        <v>649</v>
      </c>
      <c r="I6" s="41">
        <v>4800</v>
      </c>
      <c r="J6" s="44">
        <f t="shared" si="1"/>
        <v>2832000</v>
      </c>
      <c r="K6" s="44">
        <f t="shared" si="2"/>
        <v>2690400</v>
      </c>
      <c r="L6" s="44">
        <f t="shared" si="3"/>
        <v>2265600</v>
      </c>
      <c r="M6" s="45">
        <f t="shared" si="4"/>
        <v>6000</v>
      </c>
      <c r="S6" s="5"/>
      <c r="T6" s="5"/>
      <c r="U6" s="5"/>
      <c r="V6" s="2"/>
      <c r="W6" s="2"/>
    </row>
    <row r="7" spans="1:23">
      <c r="A7" s="29">
        <v>5</v>
      </c>
      <c r="B7" s="35">
        <v>105</v>
      </c>
      <c r="C7" s="31">
        <v>1</v>
      </c>
      <c r="D7" s="32" t="s">
        <v>28</v>
      </c>
      <c r="E7" s="32">
        <v>426</v>
      </c>
      <c r="F7" s="32">
        <v>48</v>
      </c>
      <c r="G7" s="33">
        <v>474</v>
      </c>
      <c r="H7" s="34">
        <f t="shared" si="0"/>
        <v>521.40000000000009</v>
      </c>
      <c r="I7" s="41">
        <v>4800</v>
      </c>
      <c r="J7" s="44">
        <f t="shared" si="1"/>
        <v>2275200</v>
      </c>
      <c r="K7" s="44">
        <f t="shared" si="2"/>
        <v>2161440</v>
      </c>
      <c r="L7" s="44">
        <f t="shared" si="3"/>
        <v>1820160</v>
      </c>
      <c r="M7" s="45">
        <f t="shared" si="4"/>
        <v>4500</v>
      </c>
      <c r="S7" s="5"/>
      <c r="T7" s="5"/>
      <c r="U7" s="5"/>
      <c r="V7" s="2"/>
      <c r="W7" s="2"/>
    </row>
    <row r="8" spans="1:23">
      <c r="A8" s="29">
        <v>6</v>
      </c>
      <c r="B8" s="35">
        <v>201</v>
      </c>
      <c r="C8" s="31">
        <v>2</v>
      </c>
      <c r="D8" s="32" t="s">
        <v>28</v>
      </c>
      <c r="E8" s="32">
        <v>426</v>
      </c>
      <c r="F8" s="32">
        <v>48</v>
      </c>
      <c r="G8" s="33">
        <f>E8+F8</f>
        <v>474</v>
      </c>
      <c r="H8" s="34">
        <f t="shared" si="0"/>
        <v>521.40000000000009</v>
      </c>
      <c r="I8" s="41">
        <v>4800</v>
      </c>
      <c r="J8" s="44">
        <f t="shared" si="1"/>
        <v>2275200</v>
      </c>
      <c r="K8" s="44">
        <f t="shared" si="2"/>
        <v>2161440</v>
      </c>
      <c r="L8" s="44">
        <f t="shared" si="3"/>
        <v>1820160</v>
      </c>
      <c r="M8" s="45">
        <f t="shared" si="4"/>
        <v>4500</v>
      </c>
      <c r="S8" s="5"/>
      <c r="T8" s="5"/>
      <c r="U8" s="5"/>
      <c r="V8" s="2"/>
      <c r="W8" s="2"/>
    </row>
    <row r="9" spans="1:23">
      <c r="A9" s="29">
        <v>7</v>
      </c>
      <c r="B9" s="35">
        <v>202</v>
      </c>
      <c r="C9" s="31">
        <v>2</v>
      </c>
      <c r="D9" s="32" t="s">
        <v>29</v>
      </c>
      <c r="E9" s="32">
        <v>510</v>
      </c>
      <c r="F9" s="32">
        <v>80</v>
      </c>
      <c r="G9" s="33">
        <v>590</v>
      </c>
      <c r="H9" s="34">
        <f t="shared" si="0"/>
        <v>649</v>
      </c>
      <c r="I9" s="41">
        <v>4800</v>
      </c>
      <c r="J9" s="44">
        <f t="shared" si="1"/>
        <v>2832000</v>
      </c>
      <c r="K9" s="44">
        <f t="shared" si="2"/>
        <v>2690400</v>
      </c>
      <c r="L9" s="44">
        <f t="shared" si="3"/>
        <v>2265600</v>
      </c>
      <c r="M9" s="45">
        <f t="shared" si="4"/>
        <v>6000</v>
      </c>
      <c r="S9" s="5"/>
      <c r="T9" s="5"/>
      <c r="U9" s="5"/>
      <c r="V9" s="2"/>
      <c r="W9" s="2"/>
    </row>
    <row r="10" spans="1:23">
      <c r="A10" s="29">
        <v>8</v>
      </c>
      <c r="B10" s="35">
        <v>203</v>
      </c>
      <c r="C10" s="31">
        <v>2</v>
      </c>
      <c r="D10" s="32" t="s">
        <v>28</v>
      </c>
      <c r="E10" s="32">
        <v>374</v>
      </c>
      <c r="F10" s="32">
        <v>64</v>
      </c>
      <c r="G10" s="33">
        <f>E10+F10</f>
        <v>438</v>
      </c>
      <c r="H10" s="34">
        <f>G10*1.1</f>
        <v>481.8</v>
      </c>
      <c r="I10" s="41">
        <v>4800</v>
      </c>
      <c r="J10" s="44">
        <f t="shared" si="1"/>
        <v>2102400</v>
      </c>
      <c r="K10" s="44">
        <f t="shared" si="2"/>
        <v>1997280</v>
      </c>
      <c r="L10" s="44">
        <f t="shared" si="3"/>
        <v>1681920</v>
      </c>
      <c r="M10" s="45">
        <f t="shared" si="4"/>
        <v>4500</v>
      </c>
      <c r="S10" s="5"/>
      <c r="T10" s="5"/>
      <c r="U10" s="5"/>
      <c r="V10" s="2"/>
      <c r="W10" s="2"/>
    </row>
    <row r="11" spans="1:23">
      <c r="A11" s="29">
        <v>9</v>
      </c>
      <c r="B11" s="30">
        <v>204</v>
      </c>
      <c r="C11" s="31">
        <v>2</v>
      </c>
      <c r="D11" s="32" t="s">
        <v>29</v>
      </c>
      <c r="E11" s="32">
        <v>510</v>
      </c>
      <c r="F11" s="32">
        <v>80</v>
      </c>
      <c r="G11" s="33">
        <v>590</v>
      </c>
      <c r="H11" s="34">
        <f t="shared" si="0"/>
        <v>649</v>
      </c>
      <c r="I11" s="41">
        <v>4800</v>
      </c>
      <c r="J11" s="44">
        <f t="shared" si="1"/>
        <v>2832000</v>
      </c>
      <c r="K11" s="44">
        <f t="shared" si="2"/>
        <v>2690400</v>
      </c>
      <c r="L11" s="44">
        <f t="shared" si="3"/>
        <v>2265600</v>
      </c>
      <c r="M11" s="45">
        <f t="shared" si="4"/>
        <v>6000</v>
      </c>
      <c r="S11" s="5"/>
      <c r="T11" s="5"/>
      <c r="U11" s="5"/>
      <c r="V11" s="2"/>
      <c r="W11" s="2"/>
    </row>
    <row r="12" spans="1:23">
      <c r="A12" s="29">
        <v>10</v>
      </c>
      <c r="B12" s="35">
        <v>205</v>
      </c>
      <c r="C12" s="31">
        <v>2</v>
      </c>
      <c r="D12" s="32" t="s">
        <v>28</v>
      </c>
      <c r="E12" s="32">
        <v>426</v>
      </c>
      <c r="F12" s="32">
        <v>48</v>
      </c>
      <c r="G12" s="33">
        <v>474</v>
      </c>
      <c r="H12" s="34">
        <f t="shared" si="0"/>
        <v>521.40000000000009</v>
      </c>
      <c r="I12" s="41">
        <v>4800</v>
      </c>
      <c r="J12" s="44">
        <f t="shared" si="1"/>
        <v>2275200</v>
      </c>
      <c r="K12" s="44">
        <f t="shared" si="2"/>
        <v>2161440</v>
      </c>
      <c r="L12" s="44">
        <f t="shared" si="3"/>
        <v>1820160</v>
      </c>
      <c r="M12" s="45">
        <f t="shared" si="4"/>
        <v>4500</v>
      </c>
    </row>
    <row r="13" spans="1:23">
      <c r="A13" s="29">
        <v>11</v>
      </c>
      <c r="B13" s="30">
        <v>301</v>
      </c>
      <c r="C13" s="31">
        <v>3</v>
      </c>
      <c r="D13" s="32" t="s">
        <v>28</v>
      </c>
      <c r="E13" s="32">
        <v>426</v>
      </c>
      <c r="F13" s="32">
        <v>48</v>
      </c>
      <c r="G13" s="33">
        <v>474</v>
      </c>
      <c r="H13" s="34">
        <f>G13*1.1</f>
        <v>521.40000000000009</v>
      </c>
      <c r="I13" s="41">
        <v>4800</v>
      </c>
      <c r="J13" s="44">
        <f t="shared" si="1"/>
        <v>2275200</v>
      </c>
      <c r="K13" s="44">
        <f t="shared" si="2"/>
        <v>2161440</v>
      </c>
      <c r="L13" s="44">
        <f t="shared" si="3"/>
        <v>1820160</v>
      </c>
      <c r="M13" s="45">
        <f t="shared" si="4"/>
        <v>4500</v>
      </c>
    </row>
    <row r="14" spans="1:23">
      <c r="A14" s="29">
        <v>12</v>
      </c>
      <c r="B14" s="30">
        <v>302</v>
      </c>
      <c r="C14" s="31">
        <v>3</v>
      </c>
      <c r="D14" s="32" t="s">
        <v>29</v>
      </c>
      <c r="E14" s="32">
        <v>510</v>
      </c>
      <c r="F14" s="32">
        <v>80</v>
      </c>
      <c r="G14" s="33">
        <v>590</v>
      </c>
      <c r="H14" s="34">
        <f t="shared" ref="H14:H37" si="5">G14*1.1</f>
        <v>649</v>
      </c>
      <c r="I14" s="41">
        <v>4800</v>
      </c>
      <c r="J14" s="44">
        <f t="shared" si="1"/>
        <v>2832000</v>
      </c>
      <c r="K14" s="44">
        <f t="shared" si="2"/>
        <v>2690400</v>
      </c>
      <c r="L14" s="44">
        <f t="shared" si="3"/>
        <v>2265600</v>
      </c>
      <c r="M14" s="45">
        <f t="shared" si="4"/>
        <v>6000</v>
      </c>
    </row>
    <row r="15" spans="1:23">
      <c r="A15" s="29">
        <v>13</v>
      </c>
      <c r="B15" s="30">
        <v>303</v>
      </c>
      <c r="C15" s="31">
        <v>3</v>
      </c>
      <c r="D15" s="32" t="s">
        <v>28</v>
      </c>
      <c r="E15" s="32">
        <v>374</v>
      </c>
      <c r="F15" s="32">
        <v>64</v>
      </c>
      <c r="G15" s="33">
        <f>E15+F15</f>
        <v>438</v>
      </c>
      <c r="H15" s="34">
        <f t="shared" si="5"/>
        <v>481.8</v>
      </c>
      <c r="I15" s="41">
        <v>4800</v>
      </c>
      <c r="J15" s="44">
        <f t="shared" si="1"/>
        <v>2102400</v>
      </c>
      <c r="K15" s="44">
        <f t="shared" si="2"/>
        <v>1997280</v>
      </c>
      <c r="L15" s="44">
        <f t="shared" si="3"/>
        <v>1681920</v>
      </c>
      <c r="M15" s="45">
        <f t="shared" si="4"/>
        <v>4500</v>
      </c>
    </row>
    <row r="16" spans="1:23">
      <c r="A16" s="29">
        <v>14</v>
      </c>
      <c r="B16" s="30">
        <v>304</v>
      </c>
      <c r="C16" s="31">
        <v>3</v>
      </c>
      <c r="D16" s="32" t="s">
        <v>29</v>
      </c>
      <c r="E16" s="32">
        <v>510</v>
      </c>
      <c r="F16" s="32">
        <v>80</v>
      </c>
      <c r="G16" s="33">
        <v>590</v>
      </c>
      <c r="H16" s="34">
        <f t="shared" si="5"/>
        <v>649</v>
      </c>
      <c r="I16" s="41">
        <v>4800</v>
      </c>
      <c r="J16" s="44">
        <f t="shared" si="1"/>
        <v>2832000</v>
      </c>
      <c r="K16" s="44">
        <f t="shared" si="2"/>
        <v>2690400</v>
      </c>
      <c r="L16" s="44">
        <f t="shared" si="3"/>
        <v>2265600</v>
      </c>
      <c r="M16" s="45">
        <f t="shared" si="4"/>
        <v>6000</v>
      </c>
    </row>
    <row r="17" spans="1:16">
      <c r="A17" s="29">
        <v>15</v>
      </c>
      <c r="B17" s="30">
        <v>305</v>
      </c>
      <c r="C17" s="31">
        <v>3</v>
      </c>
      <c r="D17" s="32" t="s">
        <v>28</v>
      </c>
      <c r="E17" s="32">
        <v>426</v>
      </c>
      <c r="F17" s="32">
        <v>48</v>
      </c>
      <c r="G17" s="33">
        <v>474</v>
      </c>
      <c r="H17" s="34">
        <f t="shared" si="5"/>
        <v>521.40000000000009</v>
      </c>
      <c r="I17" s="41">
        <v>4800</v>
      </c>
      <c r="J17" s="44">
        <f t="shared" si="1"/>
        <v>2275200</v>
      </c>
      <c r="K17" s="44">
        <f t="shared" si="2"/>
        <v>2161440</v>
      </c>
      <c r="L17" s="44">
        <f t="shared" si="3"/>
        <v>1820160</v>
      </c>
      <c r="M17" s="45">
        <f t="shared" si="4"/>
        <v>4500</v>
      </c>
    </row>
    <row r="18" spans="1:16">
      <c r="A18" s="29">
        <v>16</v>
      </c>
      <c r="B18" s="30">
        <v>401</v>
      </c>
      <c r="C18" s="31">
        <v>4</v>
      </c>
      <c r="D18" s="32" t="s">
        <v>28</v>
      </c>
      <c r="E18" s="32">
        <v>426</v>
      </c>
      <c r="F18" s="32">
        <v>48</v>
      </c>
      <c r="G18" s="33">
        <v>474</v>
      </c>
      <c r="H18" s="34">
        <f t="shared" si="5"/>
        <v>521.40000000000009</v>
      </c>
      <c r="I18" s="41">
        <v>4800</v>
      </c>
      <c r="J18" s="44">
        <f t="shared" si="1"/>
        <v>2275200</v>
      </c>
      <c r="K18" s="44">
        <f t="shared" si="2"/>
        <v>2161440</v>
      </c>
      <c r="L18" s="44">
        <f t="shared" si="3"/>
        <v>1820160</v>
      </c>
      <c r="M18" s="45">
        <f t="shared" si="4"/>
        <v>4500</v>
      </c>
    </row>
    <row r="19" spans="1:16">
      <c r="A19" s="29">
        <v>17</v>
      </c>
      <c r="B19" s="30">
        <v>402</v>
      </c>
      <c r="C19" s="31">
        <v>4</v>
      </c>
      <c r="D19" s="32" t="s">
        <v>29</v>
      </c>
      <c r="E19" s="32">
        <v>510</v>
      </c>
      <c r="F19" s="32">
        <v>80</v>
      </c>
      <c r="G19" s="33">
        <v>590</v>
      </c>
      <c r="H19" s="34">
        <f>G19*1.1</f>
        <v>649</v>
      </c>
      <c r="I19" s="41">
        <v>4800</v>
      </c>
      <c r="J19" s="44">
        <f t="shared" si="1"/>
        <v>2832000</v>
      </c>
      <c r="K19" s="44">
        <f t="shared" si="2"/>
        <v>2690400</v>
      </c>
      <c r="L19" s="44">
        <f t="shared" si="3"/>
        <v>2265600</v>
      </c>
      <c r="M19" s="45">
        <f t="shared" si="4"/>
        <v>6000</v>
      </c>
    </row>
    <row r="20" spans="1:16">
      <c r="A20" s="29">
        <v>18</v>
      </c>
      <c r="B20" s="30">
        <v>403</v>
      </c>
      <c r="C20" s="31">
        <v>4</v>
      </c>
      <c r="D20" s="32" t="s">
        <v>28</v>
      </c>
      <c r="E20" s="32">
        <v>374</v>
      </c>
      <c r="F20" s="32">
        <v>64</v>
      </c>
      <c r="G20" s="33">
        <f>E20+F20</f>
        <v>438</v>
      </c>
      <c r="H20" s="34">
        <f t="shared" si="5"/>
        <v>481.8</v>
      </c>
      <c r="I20" s="41">
        <v>4800</v>
      </c>
      <c r="J20" s="44">
        <f t="shared" si="1"/>
        <v>2102400</v>
      </c>
      <c r="K20" s="44">
        <f t="shared" si="2"/>
        <v>1997280</v>
      </c>
      <c r="L20" s="44">
        <f t="shared" si="3"/>
        <v>1681920</v>
      </c>
      <c r="M20" s="45">
        <f t="shared" si="4"/>
        <v>4500</v>
      </c>
    </row>
    <row r="21" spans="1:16">
      <c r="A21" s="29">
        <v>19</v>
      </c>
      <c r="B21" s="30">
        <v>404</v>
      </c>
      <c r="C21" s="31">
        <v>4</v>
      </c>
      <c r="D21" s="32" t="s">
        <v>29</v>
      </c>
      <c r="E21" s="32">
        <v>510</v>
      </c>
      <c r="F21" s="32">
        <v>80</v>
      </c>
      <c r="G21" s="33">
        <v>590</v>
      </c>
      <c r="H21" s="34">
        <f t="shared" si="5"/>
        <v>649</v>
      </c>
      <c r="I21" s="41">
        <v>4800</v>
      </c>
      <c r="J21" s="44">
        <f t="shared" si="1"/>
        <v>2832000</v>
      </c>
      <c r="K21" s="44">
        <f t="shared" si="2"/>
        <v>2690400</v>
      </c>
      <c r="L21" s="44">
        <f t="shared" si="3"/>
        <v>2265600</v>
      </c>
      <c r="M21" s="45">
        <f t="shared" si="4"/>
        <v>6000</v>
      </c>
    </row>
    <row r="22" spans="1:16">
      <c r="A22" s="29">
        <v>20</v>
      </c>
      <c r="B22" s="30">
        <v>405</v>
      </c>
      <c r="C22" s="31">
        <v>4</v>
      </c>
      <c r="D22" s="32" t="s">
        <v>28</v>
      </c>
      <c r="E22" s="32">
        <v>426</v>
      </c>
      <c r="F22" s="32">
        <v>48</v>
      </c>
      <c r="G22" s="33">
        <v>474</v>
      </c>
      <c r="H22" s="34">
        <f t="shared" si="5"/>
        <v>521.40000000000009</v>
      </c>
      <c r="I22" s="41">
        <v>4800</v>
      </c>
      <c r="J22" s="44">
        <f t="shared" si="1"/>
        <v>2275200</v>
      </c>
      <c r="K22" s="44">
        <f t="shared" si="2"/>
        <v>2161440</v>
      </c>
      <c r="L22" s="44">
        <f t="shared" si="3"/>
        <v>1820160</v>
      </c>
      <c r="M22" s="45">
        <f t="shared" si="4"/>
        <v>4500</v>
      </c>
    </row>
    <row r="23" spans="1:16">
      <c r="A23" s="29">
        <v>21</v>
      </c>
      <c r="B23" s="30">
        <v>501</v>
      </c>
      <c r="C23" s="31">
        <v>5</v>
      </c>
      <c r="D23" s="32" t="s">
        <v>28</v>
      </c>
      <c r="E23" s="32">
        <v>426</v>
      </c>
      <c r="F23" s="32">
        <v>48</v>
      </c>
      <c r="G23" s="33">
        <v>474</v>
      </c>
      <c r="H23" s="34">
        <f t="shared" si="5"/>
        <v>521.40000000000009</v>
      </c>
      <c r="I23" s="41">
        <v>4800</v>
      </c>
      <c r="J23" s="44">
        <f t="shared" si="1"/>
        <v>2275200</v>
      </c>
      <c r="K23" s="44">
        <f t="shared" si="2"/>
        <v>2161440</v>
      </c>
      <c r="L23" s="44">
        <f t="shared" si="3"/>
        <v>1820160</v>
      </c>
      <c r="M23" s="45">
        <f t="shared" si="4"/>
        <v>4500</v>
      </c>
    </row>
    <row r="24" spans="1:16">
      <c r="A24" s="29">
        <v>22</v>
      </c>
      <c r="B24" s="30">
        <v>502</v>
      </c>
      <c r="C24" s="31">
        <v>5</v>
      </c>
      <c r="D24" s="32" t="s">
        <v>29</v>
      </c>
      <c r="E24" s="32">
        <v>510</v>
      </c>
      <c r="F24" s="32">
        <v>80</v>
      </c>
      <c r="G24" s="33">
        <v>590</v>
      </c>
      <c r="H24" s="34">
        <f t="shared" si="5"/>
        <v>649</v>
      </c>
      <c r="I24" s="41">
        <v>4800</v>
      </c>
      <c r="J24" s="44">
        <f t="shared" si="1"/>
        <v>2832000</v>
      </c>
      <c r="K24" s="44">
        <f t="shared" si="2"/>
        <v>2690400</v>
      </c>
      <c r="L24" s="44">
        <f t="shared" si="3"/>
        <v>2265600</v>
      </c>
      <c r="M24" s="45">
        <f t="shared" si="4"/>
        <v>6000</v>
      </c>
      <c r="P24" s="2"/>
    </row>
    <row r="25" spans="1:16">
      <c r="A25" s="29">
        <v>23</v>
      </c>
      <c r="B25" s="30">
        <v>503</v>
      </c>
      <c r="C25" s="31">
        <v>5</v>
      </c>
      <c r="D25" s="32" t="s">
        <v>28</v>
      </c>
      <c r="E25" s="32">
        <v>374</v>
      </c>
      <c r="F25" s="32">
        <v>64</v>
      </c>
      <c r="G25" s="33">
        <f>E25+F25</f>
        <v>438</v>
      </c>
      <c r="H25" s="34">
        <f>G25*1.1</f>
        <v>481.8</v>
      </c>
      <c r="I25" s="41">
        <v>4800</v>
      </c>
      <c r="J25" s="44">
        <f t="shared" si="1"/>
        <v>2102400</v>
      </c>
      <c r="K25" s="44">
        <f t="shared" si="2"/>
        <v>1997280</v>
      </c>
      <c r="L25" s="44">
        <f t="shared" si="3"/>
        <v>1681920</v>
      </c>
      <c r="M25" s="45">
        <f t="shared" si="4"/>
        <v>4500</v>
      </c>
    </row>
    <row r="26" spans="1:16">
      <c r="A26" s="29">
        <v>24</v>
      </c>
      <c r="B26" s="30">
        <v>504</v>
      </c>
      <c r="C26" s="31">
        <v>5</v>
      </c>
      <c r="D26" s="32" t="s">
        <v>29</v>
      </c>
      <c r="E26" s="32">
        <v>510</v>
      </c>
      <c r="F26" s="32">
        <v>80</v>
      </c>
      <c r="G26" s="33">
        <v>590</v>
      </c>
      <c r="H26" s="34">
        <f t="shared" si="5"/>
        <v>649</v>
      </c>
      <c r="I26" s="41">
        <v>4800</v>
      </c>
      <c r="J26" s="44">
        <f t="shared" si="1"/>
        <v>2832000</v>
      </c>
      <c r="K26" s="44">
        <f t="shared" si="2"/>
        <v>2690400</v>
      </c>
      <c r="L26" s="44">
        <f t="shared" si="3"/>
        <v>2265600</v>
      </c>
      <c r="M26" s="45">
        <f t="shared" si="4"/>
        <v>6000</v>
      </c>
    </row>
    <row r="27" spans="1:16">
      <c r="A27" s="29">
        <v>25</v>
      </c>
      <c r="B27" s="30">
        <v>505</v>
      </c>
      <c r="C27" s="31">
        <v>5</v>
      </c>
      <c r="D27" s="32" t="s">
        <v>28</v>
      </c>
      <c r="E27" s="32">
        <v>426</v>
      </c>
      <c r="F27" s="32">
        <v>48</v>
      </c>
      <c r="G27" s="33">
        <v>474</v>
      </c>
      <c r="H27" s="34">
        <f t="shared" si="5"/>
        <v>521.40000000000009</v>
      </c>
      <c r="I27" s="41">
        <v>4800</v>
      </c>
      <c r="J27" s="44">
        <f t="shared" si="1"/>
        <v>2275200</v>
      </c>
      <c r="K27" s="44">
        <f t="shared" si="2"/>
        <v>2161440</v>
      </c>
      <c r="L27" s="44">
        <f t="shared" si="3"/>
        <v>1820160</v>
      </c>
      <c r="M27" s="45">
        <f t="shared" si="4"/>
        <v>4500</v>
      </c>
    </row>
    <row r="28" spans="1:16">
      <c r="A28" s="29">
        <v>26</v>
      </c>
      <c r="B28" s="30">
        <v>601</v>
      </c>
      <c r="C28" s="31">
        <v>6</v>
      </c>
      <c r="D28" s="32" t="s">
        <v>28</v>
      </c>
      <c r="E28" s="32">
        <v>426</v>
      </c>
      <c r="F28" s="32">
        <v>48</v>
      </c>
      <c r="G28" s="33">
        <v>474</v>
      </c>
      <c r="H28" s="34">
        <f t="shared" si="5"/>
        <v>521.40000000000009</v>
      </c>
      <c r="I28" s="41">
        <v>4800</v>
      </c>
      <c r="J28" s="44">
        <f t="shared" si="1"/>
        <v>2275200</v>
      </c>
      <c r="K28" s="44">
        <f t="shared" si="2"/>
        <v>2161440</v>
      </c>
      <c r="L28" s="44">
        <f t="shared" si="3"/>
        <v>1820160</v>
      </c>
      <c r="M28" s="45">
        <f t="shared" si="4"/>
        <v>4500</v>
      </c>
    </row>
    <row r="29" spans="1:16">
      <c r="A29" s="29">
        <v>27</v>
      </c>
      <c r="B29" s="30">
        <v>602</v>
      </c>
      <c r="C29" s="31">
        <v>6</v>
      </c>
      <c r="D29" s="32" t="s">
        <v>29</v>
      </c>
      <c r="E29" s="32">
        <v>510</v>
      </c>
      <c r="F29" s="32">
        <v>80</v>
      </c>
      <c r="G29" s="33">
        <v>590</v>
      </c>
      <c r="H29" s="34">
        <f t="shared" si="5"/>
        <v>649</v>
      </c>
      <c r="I29" s="41">
        <v>4800</v>
      </c>
      <c r="J29" s="44">
        <f t="shared" si="1"/>
        <v>2832000</v>
      </c>
      <c r="K29" s="44">
        <f t="shared" si="2"/>
        <v>2690400</v>
      </c>
      <c r="L29" s="44">
        <f t="shared" si="3"/>
        <v>2265600</v>
      </c>
      <c r="M29" s="45">
        <f t="shared" si="4"/>
        <v>6000</v>
      </c>
    </row>
    <row r="30" spans="1:16">
      <c r="A30" s="29">
        <v>28</v>
      </c>
      <c r="B30" s="30">
        <v>603</v>
      </c>
      <c r="C30" s="31">
        <v>6</v>
      </c>
      <c r="D30" s="32" t="s">
        <v>28</v>
      </c>
      <c r="E30" s="32">
        <v>374</v>
      </c>
      <c r="F30" s="32">
        <v>64</v>
      </c>
      <c r="G30" s="33">
        <f>E30+F30</f>
        <v>438</v>
      </c>
      <c r="H30" s="34">
        <f t="shared" si="5"/>
        <v>481.8</v>
      </c>
      <c r="I30" s="41">
        <v>4800</v>
      </c>
      <c r="J30" s="44">
        <f t="shared" si="1"/>
        <v>2102400</v>
      </c>
      <c r="K30" s="44">
        <f t="shared" si="2"/>
        <v>1997280</v>
      </c>
      <c r="L30" s="44">
        <f t="shared" si="3"/>
        <v>1681920</v>
      </c>
      <c r="M30" s="45">
        <f t="shared" si="4"/>
        <v>4500</v>
      </c>
    </row>
    <row r="31" spans="1:16">
      <c r="A31" s="29">
        <v>29</v>
      </c>
      <c r="B31" s="30">
        <v>604</v>
      </c>
      <c r="C31" s="31">
        <v>6</v>
      </c>
      <c r="D31" s="32" t="s">
        <v>29</v>
      </c>
      <c r="E31" s="32">
        <v>510</v>
      </c>
      <c r="F31" s="32">
        <v>80</v>
      </c>
      <c r="G31" s="33">
        <v>590</v>
      </c>
      <c r="H31" s="34">
        <f t="shared" si="5"/>
        <v>649</v>
      </c>
      <c r="I31" s="41">
        <v>4800</v>
      </c>
      <c r="J31" s="44">
        <f t="shared" si="1"/>
        <v>2832000</v>
      </c>
      <c r="K31" s="44">
        <f t="shared" si="2"/>
        <v>2690400</v>
      </c>
      <c r="L31" s="44">
        <f t="shared" si="3"/>
        <v>2265600</v>
      </c>
      <c r="M31" s="45">
        <f t="shared" si="4"/>
        <v>6000</v>
      </c>
    </row>
    <row r="32" spans="1:16">
      <c r="A32" s="29">
        <v>30</v>
      </c>
      <c r="B32" s="30">
        <v>605</v>
      </c>
      <c r="C32" s="31">
        <v>6</v>
      </c>
      <c r="D32" s="32" t="s">
        <v>28</v>
      </c>
      <c r="E32" s="32">
        <v>426</v>
      </c>
      <c r="F32" s="32">
        <v>48</v>
      </c>
      <c r="G32" s="33">
        <v>474</v>
      </c>
      <c r="H32" s="34">
        <f t="shared" si="5"/>
        <v>521.40000000000009</v>
      </c>
      <c r="I32" s="41">
        <v>4800</v>
      </c>
      <c r="J32" s="44">
        <f t="shared" si="1"/>
        <v>2275200</v>
      </c>
      <c r="K32" s="44">
        <f t="shared" si="2"/>
        <v>2161440</v>
      </c>
      <c r="L32" s="44">
        <f t="shared" si="3"/>
        <v>1820160</v>
      </c>
      <c r="M32" s="45">
        <f t="shared" si="4"/>
        <v>4500</v>
      </c>
      <c r="P32" s="5"/>
    </row>
    <row r="33" spans="1:21">
      <c r="A33" s="29">
        <v>31</v>
      </c>
      <c r="B33" s="30">
        <v>701</v>
      </c>
      <c r="C33" s="31">
        <v>7</v>
      </c>
      <c r="D33" s="32" t="s">
        <v>28</v>
      </c>
      <c r="E33" s="32">
        <v>426</v>
      </c>
      <c r="F33" s="32">
        <v>48</v>
      </c>
      <c r="G33" s="33">
        <v>474</v>
      </c>
      <c r="H33" s="34">
        <f t="shared" si="5"/>
        <v>521.40000000000009</v>
      </c>
      <c r="I33" s="41">
        <v>4800</v>
      </c>
      <c r="J33" s="44">
        <f t="shared" si="1"/>
        <v>2275200</v>
      </c>
      <c r="K33" s="44">
        <f t="shared" si="2"/>
        <v>2161440</v>
      </c>
      <c r="L33" s="44">
        <f t="shared" si="3"/>
        <v>1820160</v>
      </c>
      <c r="M33" s="45">
        <f t="shared" si="4"/>
        <v>4500</v>
      </c>
      <c r="P33" s="5"/>
      <c r="T33" s="13">
        <v>6000</v>
      </c>
      <c r="U33" s="13" t="s">
        <v>15</v>
      </c>
    </row>
    <row r="34" spans="1:21">
      <c r="A34" s="29">
        <v>32</v>
      </c>
      <c r="B34" s="30">
        <v>702</v>
      </c>
      <c r="C34" s="31">
        <v>7</v>
      </c>
      <c r="D34" s="32" t="s">
        <v>29</v>
      </c>
      <c r="E34" s="32">
        <v>510</v>
      </c>
      <c r="F34" s="32">
        <v>80</v>
      </c>
      <c r="G34" s="33">
        <v>590</v>
      </c>
      <c r="H34" s="34">
        <f t="shared" si="5"/>
        <v>649</v>
      </c>
      <c r="I34" s="41">
        <v>4800</v>
      </c>
      <c r="J34" s="44">
        <f t="shared" si="1"/>
        <v>2832000</v>
      </c>
      <c r="K34" s="44">
        <f t="shared" si="2"/>
        <v>2690400</v>
      </c>
      <c r="L34" s="44">
        <f t="shared" si="3"/>
        <v>2265600</v>
      </c>
      <c r="M34" s="45">
        <f t="shared" si="4"/>
        <v>6000</v>
      </c>
      <c r="T34" s="13" t="s">
        <v>14</v>
      </c>
      <c r="U34" s="14">
        <v>1E-3</v>
      </c>
    </row>
    <row r="35" spans="1:21">
      <c r="A35" s="29">
        <v>33</v>
      </c>
      <c r="B35" s="30">
        <v>703</v>
      </c>
      <c r="C35" s="31">
        <v>7</v>
      </c>
      <c r="D35" s="32" t="s">
        <v>28</v>
      </c>
      <c r="E35" s="32">
        <v>374</v>
      </c>
      <c r="F35" s="32">
        <v>64</v>
      </c>
      <c r="G35" s="33">
        <f>E35+F35</f>
        <v>438</v>
      </c>
      <c r="H35" s="34">
        <f t="shared" si="5"/>
        <v>481.8</v>
      </c>
      <c r="I35" s="41">
        <v>4800</v>
      </c>
      <c r="J35" s="44">
        <f t="shared" si="1"/>
        <v>2102400</v>
      </c>
      <c r="K35" s="44">
        <f t="shared" si="2"/>
        <v>1997280</v>
      </c>
      <c r="L35" s="44">
        <f t="shared" si="3"/>
        <v>1681920</v>
      </c>
      <c r="M35" s="45">
        <f t="shared" si="4"/>
        <v>4500</v>
      </c>
      <c r="T35" s="13"/>
      <c r="U35" s="13"/>
    </row>
    <row r="36" spans="1:21">
      <c r="A36" s="29">
        <v>34</v>
      </c>
      <c r="B36" s="30">
        <v>704</v>
      </c>
      <c r="C36" s="31">
        <v>7</v>
      </c>
      <c r="D36" s="32" t="s">
        <v>29</v>
      </c>
      <c r="E36" s="32">
        <v>510</v>
      </c>
      <c r="F36" s="32">
        <v>80</v>
      </c>
      <c r="G36" s="33">
        <v>590</v>
      </c>
      <c r="H36" s="34">
        <f t="shared" si="5"/>
        <v>649</v>
      </c>
      <c r="I36" s="41">
        <v>4800</v>
      </c>
      <c r="J36" s="44">
        <f t="shared" si="1"/>
        <v>2832000</v>
      </c>
      <c r="K36" s="44">
        <f t="shared" si="2"/>
        <v>2690400</v>
      </c>
      <c r="L36" s="44">
        <f t="shared" si="3"/>
        <v>2265600</v>
      </c>
      <c r="M36" s="45">
        <f t="shared" si="4"/>
        <v>6000</v>
      </c>
    </row>
    <row r="37" spans="1:21">
      <c r="A37" s="29">
        <v>35</v>
      </c>
      <c r="B37" s="30">
        <v>705</v>
      </c>
      <c r="C37" s="31">
        <v>7</v>
      </c>
      <c r="D37" s="32" t="s">
        <v>28</v>
      </c>
      <c r="E37" s="32">
        <v>426</v>
      </c>
      <c r="F37" s="32">
        <v>48</v>
      </c>
      <c r="G37" s="33">
        <v>474</v>
      </c>
      <c r="H37" s="34">
        <f t="shared" si="5"/>
        <v>521.40000000000009</v>
      </c>
      <c r="I37" s="41">
        <v>4800</v>
      </c>
      <c r="J37" s="44">
        <f t="shared" si="1"/>
        <v>2275200</v>
      </c>
      <c r="K37" s="44">
        <f t="shared" si="2"/>
        <v>2161440</v>
      </c>
      <c r="L37" s="44">
        <f t="shared" si="3"/>
        <v>1820160</v>
      </c>
      <c r="M37" s="45">
        <f t="shared" si="4"/>
        <v>4500</v>
      </c>
      <c r="O37" s="42"/>
    </row>
    <row r="38" spans="1:21" ht="14.25" customHeight="1">
      <c r="A38" s="59" t="s">
        <v>2</v>
      </c>
      <c r="B38" s="60"/>
      <c r="C38" s="60"/>
      <c r="D38" s="61"/>
      <c r="E38" s="54">
        <f>SUM(E3:E37)</f>
        <v>15722</v>
      </c>
      <c r="F38" s="54">
        <f>SUM(F3:F37)</f>
        <v>2240</v>
      </c>
      <c r="G38" s="55">
        <f>SUM(G3:G37)</f>
        <v>17962</v>
      </c>
      <c r="H38" s="55">
        <f>SUM(H3:H37)</f>
        <v>19758.2</v>
      </c>
      <c r="I38" s="56"/>
      <c r="J38" s="57">
        <f>SUM(J3:J37)</f>
        <v>86217600</v>
      </c>
      <c r="K38" s="58">
        <f>SUM(K3:K37)</f>
        <v>81906720</v>
      </c>
      <c r="L38" s="58">
        <f>SUM(L3:L37)</f>
        <v>68974080</v>
      </c>
      <c r="M38" s="53"/>
      <c r="O38" s="42"/>
    </row>
    <row r="39" spans="1:21">
      <c r="H39" s="39"/>
      <c r="K39" s="42"/>
      <c r="O39" s="42"/>
    </row>
    <row r="40" spans="1:21">
      <c r="C40" t="s">
        <v>36</v>
      </c>
      <c r="E40" t="s">
        <v>4</v>
      </c>
      <c r="F40" s="39"/>
      <c r="H40" t="s">
        <v>30</v>
      </c>
      <c r="L40" t="s">
        <v>2</v>
      </c>
    </row>
    <row r="41" spans="1:21" ht="16.5">
      <c r="C41" t="s">
        <v>31</v>
      </c>
      <c r="D41" s="38">
        <v>1</v>
      </c>
      <c r="E41" s="38">
        <v>39.590000000000003</v>
      </c>
      <c r="F41" s="39"/>
      <c r="G41" s="39">
        <f>E41*10.764</f>
        <v>426.14676000000003</v>
      </c>
      <c r="H41">
        <v>4.42</v>
      </c>
      <c r="I41" s="1">
        <f>H41*10.764</f>
        <v>47.576879999999996</v>
      </c>
      <c r="J41" s="43"/>
      <c r="L41" s="39">
        <f>G41+I41</f>
        <v>473.72364000000005</v>
      </c>
    </row>
    <row r="42" spans="1:21">
      <c r="D42" s="38">
        <v>2</v>
      </c>
      <c r="E42" s="38">
        <v>47.39</v>
      </c>
      <c r="F42" s="39"/>
      <c r="G42" s="39">
        <f t="shared" ref="G42:G45" si="6">E42*10.764</f>
        <v>510.10595999999998</v>
      </c>
      <c r="H42" s="38">
        <v>7.39</v>
      </c>
      <c r="I42" s="1">
        <f t="shared" ref="I42:I45" si="7">H42*10.764</f>
        <v>79.545959999999994</v>
      </c>
      <c r="L42" s="39">
        <f t="shared" ref="L42:L45" si="8">G42+I42</f>
        <v>589.65192000000002</v>
      </c>
    </row>
    <row r="43" spans="1:21">
      <c r="D43" s="38">
        <v>3</v>
      </c>
      <c r="E43" s="38">
        <v>34.78</v>
      </c>
      <c r="G43" s="39">
        <f t="shared" si="6"/>
        <v>374.37191999999999</v>
      </c>
      <c r="H43" s="38">
        <v>5.91</v>
      </c>
      <c r="I43" s="1">
        <f t="shared" si="7"/>
        <v>63.61524</v>
      </c>
      <c r="L43" s="39">
        <f t="shared" si="8"/>
        <v>437.98716000000002</v>
      </c>
    </row>
    <row r="44" spans="1:21">
      <c r="D44" s="38">
        <v>4</v>
      </c>
      <c r="E44" s="40">
        <v>47.39</v>
      </c>
      <c r="F44" s="39"/>
      <c r="G44" s="39">
        <f t="shared" si="6"/>
        <v>510.10595999999998</v>
      </c>
      <c r="H44" s="38">
        <v>7.39</v>
      </c>
      <c r="I44" s="1">
        <f t="shared" si="7"/>
        <v>79.545959999999994</v>
      </c>
      <c r="L44" s="39">
        <f t="shared" si="8"/>
        <v>589.65192000000002</v>
      </c>
    </row>
    <row r="45" spans="1:21">
      <c r="D45" s="38">
        <v>5</v>
      </c>
      <c r="E45" s="40">
        <v>39.590000000000003</v>
      </c>
      <c r="F45" s="39"/>
      <c r="G45" s="39">
        <f t="shared" si="6"/>
        <v>426.14676000000003</v>
      </c>
      <c r="H45" s="38">
        <v>4.42</v>
      </c>
      <c r="I45" s="1">
        <f t="shared" si="7"/>
        <v>47.576879999999996</v>
      </c>
      <c r="J45" s="24"/>
      <c r="K45" s="24"/>
      <c r="L45" s="39">
        <f t="shared" si="8"/>
        <v>473.72364000000005</v>
      </c>
    </row>
    <row r="46" spans="1:21">
      <c r="E46" s="40"/>
      <c r="F46" s="39"/>
    </row>
    <row r="47" spans="1:21">
      <c r="E47" s="40"/>
      <c r="F47" s="39"/>
    </row>
    <row r="48" spans="1:21">
      <c r="F48" s="39"/>
    </row>
    <row r="50" spans="6:8">
      <c r="F50" s="39"/>
    </row>
    <row r="51" spans="6:8">
      <c r="F51" s="39"/>
      <c r="H51" s="39"/>
    </row>
    <row r="52" spans="6:8">
      <c r="F52" s="39"/>
    </row>
    <row r="55" spans="6:8">
      <c r="G55" s="39"/>
    </row>
    <row r="56" spans="6:8">
      <c r="G56" s="39"/>
    </row>
    <row r="57" spans="6:8">
      <c r="G57" s="39"/>
    </row>
    <row r="58" spans="6:8">
      <c r="G58" s="39"/>
    </row>
    <row r="59" spans="6:8">
      <c r="G59" s="39"/>
    </row>
    <row r="62" spans="6:8">
      <c r="G62" s="39"/>
    </row>
    <row r="88" spans="7:7">
      <c r="G88" s="38">
        <v>3549.8</v>
      </c>
    </row>
    <row r="89" spans="7:7">
      <c r="G89" s="38">
        <v>756.02</v>
      </c>
    </row>
    <row r="90" spans="7:7">
      <c r="G90" s="38">
        <v>354.98</v>
      </c>
    </row>
    <row r="91" spans="7:7">
      <c r="G91" s="38">
        <f>SUM(G88:G90)</f>
        <v>4660.7999999999993</v>
      </c>
    </row>
    <row r="94" spans="7:7">
      <c r="G94" s="38">
        <v>16823</v>
      </c>
    </row>
    <row r="95" spans="7:7">
      <c r="G95" s="38">
        <v>15550</v>
      </c>
    </row>
    <row r="96" spans="7:7">
      <c r="G96" s="38">
        <v>16790</v>
      </c>
    </row>
    <row r="97" spans="7:8">
      <c r="G97" s="38">
        <f>SUM(G94:G96)</f>
        <v>49163</v>
      </c>
      <c r="H97" s="38">
        <f>G97/10.764</f>
        <v>4567.3541434410999</v>
      </c>
    </row>
  </sheetData>
  <mergeCells count="1">
    <mergeCell ref="A38:D3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W97"/>
  <sheetViews>
    <sheetView zoomScale="130" zoomScaleNormal="130" workbookViewId="0">
      <selection activeCell="J43" sqref="J43"/>
    </sheetView>
  </sheetViews>
  <sheetFormatPr defaultRowHeight="15"/>
  <cols>
    <col min="1" max="1" width="4.28515625" style="37" customWidth="1"/>
    <col min="2" max="2" width="5.5703125" style="38" customWidth="1"/>
    <col min="3" max="3" width="4.140625" style="38" customWidth="1"/>
    <col min="4" max="4" width="6.42578125" style="38" customWidth="1"/>
    <col min="5" max="5" width="7.140625" style="38" customWidth="1"/>
    <col min="6" max="6" width="6.85546875" style="38" customWidth="1"/>
    <col min="7" max="7" width="6.5703125" style="38" customWidth="1"/>
    <col min="8" max="8" width="6" style="38" customWidth="1"/>
    <col min="9" max="9" width="6.85546875" style="38" customWidth="1"/>
    <col min="10" max="10" width="10.5703125" style="38" customWidth="1"/>
    <col min="11" max="11" width="9.5703125" style="38" customWidth="1"/>
    <col min="12" max="12" width="9.85546875" style="38" customWidth="1"/>
    <col min="13" max="13" width="6.7109375" style="38" customWidth="1"/>
    <col min="14" max="14" width="9.140625" style="38"/>
    <col min="15" max="15" width="20.5703125" style="38" customWidth="1"/>
    <col min="16" max="16" width="19.42578125" customWidth="1"/>
    <col min="19" max="19" width="16.5703125" customWidth="1"/>
    <col min="20" max="21" width="13.140625" bestFit="1" customWidth="1"/>
    <col min="22" max="22" width="10.5703125" customWidth="1"/>
    <col min="23" max="23" width="11.85546875" customWidth="1"/>
  </cols>
  <sheetData>
    <row r="1" spans="1:23" ht="96.75" customHeight="1">
      <c r="A1" s="25" t="s">
        <v>0</v>
      </c>
      <c r="B1" s="26" t="s">
        <v>3</v>
      </c>
      <c r="C1" s="26" t="s">
        <v>1</v>
      </c>
      <c r="D1" s="26" t="s">
        <v>5</v>
      </c>
      <c r="E1" s="27" t="s">
        <v>13</v>
      </c>
      <c r="F1" s="28" t="s">
        <v>16</v>
      </c>
      <c r="G1" s="28" t="s">
        <v>32</v>
      </c>
      <c r="H1" s="26" t="s">
        <v>17</v>
      </c>
      <c r="I1" s="26" t="s">
        <v>33</v>
      </c>
      <c r="J1" s="26" t="s">
        <v>18</v>
      </c>
      <c r="K1" s="26" t="s">
        <v>19</v>
      </c>
      <c r="L1" s="26" t="s">
        <v>20</v>
      </c>
      <c r="M1" s="26" t="s">
        <v>21</v>
      </c>
    </row>
    <row r="2" spans="1:23" ht="17.25" customHeight="1">
      <c r="A2" s="25"/>
      <c r="B2" s="26"/>
      <c r="C2" s="46"/>
      <c r="D2" s="47"/>
      <c r="E2" s="28" t="s">
        <v>22</v>
      </c>
      <c r="F2" s="28" t="s">
        <v>7</v>
      </c>
      <c r="G2" s="28" t="s">
        <v>34</v>
      </c>
      <c r="H2" s="26" t="s">
        <v>35</v>
      </c>
      <c r="I2" s="26"/>
      <c r="J2" s="26"/>
      <c r="K2" s="26"/>
      <c r="L2" s="26"/>
      <c r="M2" s="26"/>
    </row>
    <row r="3" spans="1:23">
      <c r="A3" s="29">
        <v>1</v>
      </c>
      <c r="B3" s="30">
        <v>101</v>
      </c>
      <c r="C3" s="31">
        <v>1</v>
      </c>
      <c r="D3" s="32" t="s">
        <v>28</v>
      </c>
      <c r="E3" s="32">
        <v>426</v>
      </c>
      <c r="F3" s="32">
        <v>48</v>
      </c>
      <c r="G3" s="33">
        <f>E3+F3</f>
        <v>474</v>
      </c>
      <c r="H3" s="34">
        <f>G3*1.1</f>
        <v>521.40000000000009</v>
      </c>
      <c r="I3" s="41">
        <v>4800</v>
      </c>
      <c r="J3" s="44">
        <f>G3*I3</f>
        <v>2275200</v>
      </c>
      <c r="K3" s="44">
        <f>J3*0.95</f>
        <v>2161440</v>
      </c>
      <c r="L3" s="44">
        <f>J3*0.8</f>
        <v>1820160</v>
      </c>
      <c r="M3" s="45">
        <f>MROUND((J3*0.025/12),500)</f>
        <v>4500</v>
      </c>
      <c r="O3" s="42">
        <f>G3*1.4</f>
        <v>663.59999999999991</v>
      </c>
      <c r="P3">
        <f>J3/O3</f>
        <v>3428.5714285714289</v>
      </c>
      <c r="S3" s="5">
        <f>Q3*6000</f>
        <v>0</v>
      </c>
      <c r="T3" s="5"/>
      <c r="U3" s="5"/>
      <c r="V3" s="2"/>
      <c r="W3" s="2"/>
    </row>
    <row r="4" spans="1:23">
      <c r="A4" s="29">
        <v>2</v>
      </c>
      <c r="B4" s="35">
        <v>102</v>
      </c>
      <c r="C4" s="31">
        <v>1</v>
      </c>
      <c r="D4" s="32" t="s">
        <v>29</v>
      </c>
      <c r="E4" s="32">
        <v>510</v>
      </c>
      <c r="F4" s="32">
        <v>80</v>
      </c>
      <c r="G4" s="33">
        <v>590</v>
      </c>
      <c r="H4" s="34">
        <f t="shared" ref="H4:H37" si="0">G4*1.1</f>
        <v>649</v>
      </c>
      <c r="I4" s="41">
        <v>4800</v>
      </c>
      <c r="J4" s="44">
        <f t="shared" ref="J4:J37" si="1">G4*I4</f>
        <v>2832000</v>
      </c>
      <c r="K4" s="44">
        <f t="shared" ref="K4:K37" si="2">J4*0.95</f>
        <v>2690400</v>
      </c>
      <c r="L4" s="44">
        <f t="shared" ref="L4:L37" si="3">J4*0.8</f>
        <v>2265600</v>
      </c>
      <c r="M4" s="45">
        <f t="shared" ref="M4:M37" si="4">MROUND((J4*0.025/12),500)</f>
        <v>6000</v>
      </c>
      <c r="S4" s="5"/>
      <c r="T4" s="5"/>
      <c r="U4" s="5"/>
      <c r="V4" s="2"/>
      <c r="W4" s="2"/>
    </row>
    <row r="5" spans="1:23">
      <c r="A5" s="29">
        <v>3</v>
      </c>
      <c r="B5" s="35">
        <v>103</v>
      </c>
      <c r="C5" s="31">
        <v>1</v>
      </c>
      <c r="D5" s="32" t="s">
        <v>28</v>
      </c>
      <c r="E5" s="32">
        <v>374</v>
      </c>
      <c r="F5" s="32">
        <v>56</v>
      </c>
      <c r="G5" s="33">
        <v>430</v>
      </c>
      <c r="H5" s="34">
        <f t="shared" si="0"/>
        <v>473.00000000000006</v>
      </c>
      <c r="I5" s="41">
        <v>4800</v>
      </c>
      <c r="J5" s="44">
        <f t="shared" si="1"/>
        <v>2064000</v>
      </c>
      <c r="K5" s="44">
        <f t="shared" si="2"/>
        <v>1960800</v>
      </c>
      <c r="L5" s="44">
        <f t="shared" si="3"/>
        <v>1651200</v>
      </c>
      <c r="M5" s="45">
        <f t="shared" si="4"/>
        <v>4500</v>
      </c>
      <c r="S5" s="5"/>
      <c r="T5" s="5"/>
      <c r="U5" s="5"/>
      <c r="V5" s="2"/>
      <c r="W5" s="2"/>
    </row>
    <row r="6" spans="1:23">
      <c r="A6" s="29">
        <v>4</v>
      </c>
      <c r="B6" s="35">
        <v>104</v>
      </c>
      <c r="C6" s="31">
        <v>1</v>
      </c>
      <c r="D6" s="32" t="s">
        <v>29</v>
      </c>
      <c r="E6" s="32">
        <v>510</v>
      </c>
      <c r="F6" s="32">
        <v>80</v>
      </c>
      <c r="G6" s="33">
        <v>590</v>
      </c>
      <c r="H6" s="34">
        <f t="shared" si="0"/>
        <v>649</v>
      </c>
      <c r="I6" s="41">
        <v>4800</v>
      </c>
      <c r="J6" s="44">
        <f t="shared" si="1"/>
        <v>2832000</v>
      </c>
      <c r="K6" s="44">
        <f t="shared" si="2"/>
        <v>2690400</v>
      </c>
      <c r="L6" s="44">
        <f t="shared" si="3"/>
        <v>2265600</v>
      </c>
      <c r="M6" s="45">
        <f t="shared" si="4"/>
        <v>6000</v>
      </c>
      <c r="S6" s="5"/>
      <c r="T6" s="5"/>
      <c r="U6" s="5"/>
      <c r="V6" s="2"/>
      <c r="W6" s="2"/>
    </row>
    <row r="7" spans="1:23">
      <c r="A7" s="29">
        <v>5</v>
      </c>
      <c r="B7" s="35">
        <v>105</v>
      </c>
      <c r="C7" s="31">
        <v>1</v>
      </c>
      <c r="D7" s="32" t="s">
        <v>28</v>
      </c>
      <c r="E7" s="32">
        <v>426</v>
      </c>
      <c r="F7" s="32">
        <v>48</v>
      </c>
      <c r="G7" s="33">
        <v>474</v>
      </c>
      <c r="H7" s="34">
        <f t="shared" si="0"/>
        <v>521.40000000000009</v>
      </c>
      <c r="I7" s="41">
        <v>4800</v>
      </c>
      <c r="J7" s="44">
        <f t="shared" si="1"/>
        <v>2275200</v>
      </c>
      <c r="K7" s="44">
        <f t="shared" si="2"/>
        <v>2161440</v>
      </c>
      <c r="L7" s="44">
        <f t="shared" si="3"/>
        <v>1820160</v>
      </c>
      <c r="M7" s="45">
        <f t="shared" si="4"/>
        <v>4500</v>
      </c>
      <c r="S7" s="5"/>
      <c r="T7" s="5"/>
      <c r="U7" s="5"/>
      <c r="V7" s="2"/>
      <c r="W7" s="2"/>
    </row>
    <row r="8" spans="1:23">
      <c r="A8" s="29">
        <v>6</v>
      </c>
      <c r="B8" s="35">
        <v>201</v>
      </c>
      <c r="C8" s="31">
        <v>2</v>
      </c>
      <c r="D8" s="32" t="s">
        <v>28</v>
      </c>
      <c r="E8" s="32">
        <v>426</v>
      </c>
      <c r="F8" s="32">
        <v>48</v>
      </c>
      <c r="G8" s="33">
        <v>474</v>
      </c>
      <c r="H8" s="34">
        <f t="shared" si="0"/>
        <v>521.40000000000009</v>
      </c>
      <c r="I8" s="41">
        <v>4800</v>
      </c>
      <c r="J8" s="44">
        <f t="shared" si="1"/>
        <v>2275200</v>
      </c>
      <c r="K8" s="44">
        <f t="shared" si="2"/>
        <v>2161440</v>
      </c>
      <c r="L8" s="44">
        <f t="shared" si="3"/>
        <v>1820160</v>
      </c>
      <c r="M8" s="45">
        <f t="shared" si="4"/>
        <v>4500</v>
      </c>
      <c r="S8" s="5"/>
      <c r="T8" s="5"/>
      <c r="U8" s="5"/>
      <c r="V8" s="2"/>
      <c r="W8" s="2"/>
    </row>
    <row r="9" spans="1:23">
      <c r="A9" s="29">
        <v>7</v>
      </c>
      <c r="B9" s="35">
        <v>202</v>
      </c>
      <c r="C9" s="31">
        <v>2</v>
      </c>
      <c r="D9" s="32" t="s">
        <v>29</v>
      </c>
      <c r="E9" s="32">
        <v>510</v>
      </c>
      <c r="F9" s="32">
        <v>80</v>
      </c>
      <c r="G9" s="33">
        <v>590</v>
      </c>
      <c r="H9" s="34">
        <f>G9*1.1</f>
        <v>649</v>
      </c>
      <c r="I9" s="41">
        <v>4800</v>
      </c>
      <c r="J9" s="44">
        <f t="shared" si="1"/>
        <v>2832000</v>
      </c>
      <c r="K9" s="44">
        <f t="shared" si="2"/>
        <v>2690400</v>
      </c>
      <c r="L9" s="44">
        <f t="shared" si="3"/>
        <v>2265600</v>
      </c>
      <c r="M9" s="45">
        <f t="shared" si="4"/>
        <v>6000</v>
      </c>
      <c r="S9" s="5"/>
      <c r="T9" s="5"/>
      <c r="U9" s="5"/>
      <c r="V9" s="2"/>
      <c r="W9" s="2"/>
    </row>
    <row r="10" spans="1:23">
      <c r="A10" s="29">
        <v>8</v>
      </c>
      <c r="B10" s="35">
        <v>203</v>
      </c>
      <c r="C10" s="31">
        <v>2</v>
      </c>
      <c r="D10" s="32" t="s">
        <v>28</v>
      </c>
      <c r="E10" s="32">
        <v>374</v>
      </c>
      <c r="F10" s="32">
        <v>56</v>
      </c>
      <c r="G10" s="33">
        <v>430</v>
      </c>
      <c r="H10" s="34">
        <f t="shared" si="0"/>
        <v>473.00000000000006</v>
      </c>
      <c r="I10" s="41">
        <v>4800</v>
      </c>
      <c r="J10" s="44">
        <f t="shared" si="1"/>
        <v>2064000</v>
      </c>
      <c r="K10" s="44">
        <f t="shared" si="2"/>
        <v>1960800</v>
      </c>
      <c r="L10" s="44">
        <f t="shared" si="3"/>
        <v>1651200</v>
      </c>
      <c r="M10" s="45">
        <f t="shared" si="4"/>
        <v>4500</v>
      </c>
      <c r="S10" s="5"/>
      <c r="T10" s="5"/>
      <c r="U10" s="5"/>
      <c r="V10" s="2"/>
      <c r="W10" s="2"/>
    </row>
    <row r="11" spans="1:23">
      <c r="A11" s="29">
        <v>9</v>
      </c>
      <c r="B11" s="30">
        <v>204</v>
      </c>
      <c r="C11" s="31">
        <v>2</v>
      </c>
      <c r="D11" s="32" t="s">
        <v>29</v>
      </c>
      <c r="E11" s="32">
        <v>510</v>
      </c>
      <c r="F11" s="32">
        <v>80</v>
      </c>
      <c r="G11" s="33">
        <v>590</v>
      </c>
      <c r="H11" s="34">
        <f t="shared" si="0"/>
        <v>649</v>
      </c>
      <c r="I11" s="41">
        <v>4800</v>
      </c>
      <c r="J11" s="44">
        <f t="shared" si="1"/>
        <v>2832000</v>
      </c>
      <c r="K11" s="44">
        <f t="shared" si="2"/>
        <v>2690400</v>
      </c>
      <c r="L11" s="44">
        <f t="shared" si="3"/>
        <v>2265600</v>
      </c>
      <c r="M11" s="45">
        <f t="shared" si="4"/>
        <v>6000</v>
      </c>
      <c r="S11" s="5"/>
      <c r="T11" s="5"/>
      <c r="U11" s="5"/>
      <c r="V11" s="2"/>
      <c r="W11" s="2"/>
    </row>
    <row r="12" spans="1:23">
      <c r="A12" s="29">
        <v>10</v>
      </c>
      <c r="B12" s="35">
        <v>205</v>
      </c>
      <c r="C12" s="31">
        <v>2</v>
      </c>
      <c r="D12" s="32" t="s">
        <v>28</v>
      </c>
      <c r="E12" s="32">
        <v>426</v>
      </c>
      <c r="F12" s="32">
        <v>48</v>
      </c>
      <c r="G12" s="33">
        <v>474</v>
      </c>
      <c r="H12" s="34">
        <f t="shared" si="0"/>
        <v>521.40000000000009</v>
      </c>
      <c r="I12" s="41">
        <v>4800</v>
      </c>
      <c r="J12" s="44">
        <f t="shared" si="1"/>
        <v>2275200</v>
      </c>
      <c r="K12" s="44">
        <f t="shared" si="2"/>
        <v>2161440</v>
      </c>
      <c r="L12" s="44">
        <f t="shared" si="3"/>
        <v>1820160</v>
      </c>
      <c r="M12" s="45">
        <f t="shared" si="4"/>
        <v>4500</v>
      </c>
    </row>
    <row r="13" spans="1:23">
      <c r="A13" s="29">
        <v>11</v>
      </c>
      <c r="B13" s="30">
        <v>301</v>
      </c>
      <c r="C13" s="31">
        <v>3</v>
      </c>
      <c r="D13" s="32" t="s">
        <v>28</v>
      </c>
      <c r="E13" s="32">
        <v>426</v>
      </c>
      <c r="F13" s="32">
        <v>48</v>
      </c>
      <c r="G13" s="33">
        <v>474</v>
      </c>
      <c r="H13" s="34">
        <f>G13*1.1</f>
        <v>521.40000000000009</v>
      </c>
      <c r="I13" s="41">
        <v>4800</v>
      </c>
      <c r="J13" s="44">
        <f t="shared" si="1"/>
        <v>2275200</v>
      </c>
      <c r="K13" s="44">
        <f t="shared" si="2"/>
        <v>2161440</v>
      </c>
      <c r="L13" s="44">
        <f t="shared" si="3"/>
        <v>1820160</v>
      </c>
      <c r="M13" s="45">
        <f t="shared" si="4"/>
        <v>4500</v>
      </c>
    </row>
    <row r="14" spans="1:23">
      <c r="A14" s="29">
        <v>12</v>
      </c>
      <c r="B14" s="30">
        <v>302</v>
      </c>
      <c r="C14" s="31">
        <v>3</v>
      </c>
      <c r="D14" s="32" t="s">
        <v>29</v>
      </c>
      <c r="E14" s="32">
        <v>510</v>
      </c>
      <c r="F14" s="32">
        <v>80</v>
      </c>
      <c r="G14" s="33">
        <v>590</v>
      </c>
      <c r="H14" s="34">
        <f t="shared" si="0"/>
        <v>649</v>
      </c>
      <c r="I14" s="41">
        <v>4800</v>
      </c>
      <c r="J14" s="44">
        <f t="shared" si="1"/>
        <v>2832000</v>
      </c>
      <c r="K14" s="44">
        <f t="shared" si="2"/>
        <v>2690400</v>
      </c>
      <c r="L14" s="44">
        <f t="shared" si="3"/>
        <v>2265600</v>
      </c>
      <c r="M14" s="45">
        <f t="shared" si="4"/>
        <v>6000</v>
      </c>
    </row>
    <row r="15" spans="1:23">
      <c r="A15" s="29">
        <v>13</v>
      </c>
      <c r="B15" s="30">
        <v>303</v>
      </c>
      <c r="C15" s="31">
        <v>3</v>
      </c>
      <c r="D15" s="32" t="s">
        <v>28</v>
      </c>
      <c r="E15" s="32">
        <v>374</v>
      </c>
      <c r="F15" s="32">
        <v>56</v>
      </c>
      <c r="G15" s="33">
        <v>430</v>
      </c>
      <c r="H15" s="34">
        <f t="shared" si="0"/>
        <v>473.00000000000006</v>
      </c>
      <c r="I15" s="41">
        <v>4800</v>
      </c>
      <c r="J15" s="44">
        <f t="shared" si="1"/>
        <v>2064000</v>
      </c>
      <c r="K15" s="44">
        <f t="shared" si="2"/>
        <v>1960800</v>
      </c>
      <c r="L15" s="44">
        <f t="shared" si="3"/>
        <v>1651200</v>
      </c>
      <c r="M15" s="45">
        <f t="shared" si="4"/>
        <v>4500</v>
      </c>
    </row>
    <row r="16" spans="1:23">
      <c r="A16" s="29">
        <v>14</v>
      </c>
      <c r="B16" s="30">
        <v>304</v>
      </c>
      <c r="C16" s="31">
        <v>3</v>
      </c>
      <c r="D16" s="32" t="s">
        <v>29</v>
      </c>
      <c r="E16" s="32">
        <v>510</v>
      </c>
      <c r="F16" s="32">
        <v>80</v>
      </c>
      <c r="G16" s="33">
        <v>590</v>
      </c>
      <c r="H16" s="34">
        <f t="shared" si="0"/>
        <v>649</v>
      </c>
      <c r="I16" s="41">
        <v>4800</v>
      </c>
      <c r="J16" s="44">
        <f t="shared" si="1"/>
        <v>2832000</v>
      </c>
      <c r="K16" s="44">
        <f t="shared" si="2"/>
        <v>2690400</v>
      </c>
      <c r="L16" s="44">
        <f t="shared" si="3"/>
        <v>2265600</v>
      </c>
      <c r="M16" s="45">
        <f t="shared" si="4"/>
        <v>6000</v>
      </c>
    </row>
    <row r="17" spans="1:16">
      <c r="A17" s="29">
        <v>15</v>
      </c>
      <c r="B17" s="30">
        <v>305</v>
      </c>
      <c r="C17" s="31">
        <v>3</v>
      </c>
      <c r="D17" s="32" t="s">
        <v>28</v>
      </c>
      <c r="E17" s="32">
        <v>426</v>
      </c>
      <c r="F17" s="32">
        <v>48</v>
      </c>
      <c r="G17" s="33">
        <v>474</v>
      </c>
      <c r="H17" s="34">
        <f t="shared" si="0"/>
        <v>521.40000000000009</v>
      </c>
      <c r="I17" s="41">
        <v>4800</v>
      </c>
      <c r="J17" s="44">
        <f t="shared" si="1"/>
        <v>2275200</v>
      </c>
      <c r="K17" s="44">
        <f t="shared" si="2"/>
        <v>2161440</v>
      </c>
      <c r="L17" s="44">
        <f t="shared" si="3"/>
        <v>1820160</v>
      </c>
      <c r="M17" s="45">
        <f t="shared" si="4"/>
        <v>4500</v>
      </c>
    </row>
    <row r="18" spans="1:16">
      <c r="A18" s="29">
        <v>16</v>
      </c>
      <c r="B18" s="30">
        <v>401</v>
      </c>
      <c r="C18" s="31">
        <v>4</v>
      </c>
      <c r="D18" s="32" t="s">
        <v>28</v>
      </c>
      <c r="E18" s="32">
        <v>426</v>
      </c>
      <c r="F18" s="32">
        <v>48</v>
      </c>
      <c r="G18" s="33">
        <v>474</v>
      </c>
      <c r="H18" s="34">
        <f t="shared" si="0"/>
        <v>521.40000000000009</v>
      </c>
      <c r="I18" s="41">
        <v>4800</v>
      </c>
      <c r="J18" s="44">
        <f t="shared" si="1"/>
        <v>2275200</v>
      </c>
      <c r="K18" s="44">
        <f t="shared" si="2"/>
        <v>2161440</v>
      </c>
      <c r="L18" s="44">
        <f t="shared" si="3"/>
        <v>1820160</v>
      </c>
      <c r="M18" s="45">
        <f t="shared" si="4"/>
        <v>4500</v>
      </c>
    </row>
    <row r="19" spans="1:16">
      <c r="A19" s="29">
        <v>17</v>
      </c>
      <c r="B19" s="30">
        <v>402</v>
      </c>
      <c r="C19" s="31">
        <v>4</v>
      </c>
      <c r="D19" s="32" t="s">
        <v>29</v>
      </c>
      <c r="E19" s="32">
        <v>510</v>
      </c>
      <c r="F19" s="32">
        <v>80</v>
      </c>
      <c r="G19" s="33">
        <v>590</v>
      </c>
      <c r="H19" s="34">
        <f>G19*1.1</f>
        <v>649</v>
      </c>
      <c r="I19" s="41">
        <v>4800</v>
      </c>
      <c r="J19" s="44">
        <f t="shared" si="1"/>
        <v>2832000</v>
      </c>
      <c r="K19" s="44">
        <f t="shared" si="2"/>
        <v>2690400</v>
      </c>
      <c r="L19" s="44">
        <f t="shared" si="3"/>
        <v>2265600</v>
      </c>
      <c r="M19" s="45">
        <f t="shared" si="4"/>
        <v>6000</v>
      </c>
    </row>
    <row r="20" spans="1:16">
      <c r="A20" s="29">
        <v>18</v>
      </c>
      <c r="B20" s="30">
        <v>403</v>
      </c>
      <c r="C20" s="31">
        <v>4</v>
      </c>
      <c r="D20" s="32" t="s">
        <v>28</v>
      </c>
      <c r="E20" s="32">
        <v>374</v>
      </c>
      <c r="F20" s="32">
        <v>56</v>
      </c>
      <c r="G20" s="33">
        <v>430</v>
      </c>
      <c r="H20" s="34">
        <f t="shared" si="0"/>
        <v>473.00000000000006</v>
      </c>
      <c r="I20" s="41">
        <v>4800</v>
      </c>
      <c r="J20" s="44">
        <f t="shared" si="1"/>
        <v>2064000</v>
      </c>
      <c r="K20" s="44">
        <f t="shared" si="2"/>
        <v>1960800</v>
      </c>
      <c r="L20" s="44">
        <f t="shared" si="3"/>
        <v>1651200</v>
      </c>
      <c r="M20" s="45">
        <f t="shared" si="4"/>
        <v>4500</v>
      </c>
    </row>
    <row r="21" spans="1:16">
      <c r="A21" s="29">
        <v>19</v>
      </c>
      <c r="B21" s="30">
        <v>404</v>
      </c>
      <c r="C21" s="31">
        <v>4</v>
      </c>
      <c r="D21" s="32" t="s">
        <v>29</v>
      </c>
      <c r="E21" s="32">
        <v>510</v>
      </c>
      <c r="F21" s="32">
        <v>80</v>
      </c>
      <c r="G21" s="33">
        <v>590</v>
      </c>
      <c r="H21" s="34">
        <f t="shared" si="0"/>
        <v>649</v>
      </c>
      <c r="I21" s="41">
        <v>4800</v>
      </c>
      <c r="J21" s="44">
        <f t="shared" si="1"/>
        <v>2832000</v>
      </c>
      <c r="K21" s="44">
        <f t="shared" si="2"/>
        <v>2690400</v>
      </c>
      <c r="L21" s="44">
        <f t="shared" si="3"/>
        <v>2265600</v>
      </c>
      <c r="M21" s="45">
        <f t="shared" si="4"/>
        <v>6000</v>
      </c>
    </row>
    <row r="22" spans="1:16">
      <c r="A22" s="29">
        <v>20</v>
      </c>
      <c r="B22" s="30">
        <v>405</v>
      </c>
      <c r="C22" s="31">
        <v>4</v>
      </c>
      <c r="D22" s="32" t="s">
        <v>28</v>
      </c>
      <c r="E22" s="32">
        <v>426</v>
      </c>
      <c r="F22" s="32">
        <v>48</v>
      </c>
      <c r="G22" s="33">
        <v>474</v>
      </c>
      <c r="H22" s="34">
        <f t="shared" si="0"/>
        <v>521.40000000000009</v>
      </c>
      <c r="I22" s="41">
        <v>4800</v>
      </c>
      <c r="J22" s="44">
        <f t="shared" si="1"/>
        <v>2275200</v>
      </c>
      <c r="K22" s="44">
        <f t="shared" si="2"/>
        <v>2161440</v>
      </c>
      <c r="L22" s="44">
        <f t="shared" si="3"/>
        <v>1820160</v>
      </c>
      <c r="M22" s="45">
        <f t="shared" si="4"/>
        <v>4500</v>
      </c>
    </row>
    <row r="23" spans="1:16">
      <c r="A23" s="29">
        <v>21</v>
      </c>
      <c r="B23" s="30">
        <v>501</v>
      </c>
      <c r="C23" s="31">
        <v>5</v>
      </c>
      <c r="D23" s="32" t="s">
        <v>28</v>
      </c>
      <c r="E23" s="32">
        <v>426</v>
      </c>
      <c r="F23" s="32">
        <v>48</v>
      </c>
      <c r="G23" s="33">
        <v>474</v>
      </c>
      <c r="H23" s="34">
        <f t="shared" si="0"/>
        <v>521.40000000000009</v>
      </c>
      <c r="I23" s="41">
        <v>4800</v>
      </c>
      <c r="J23" s="44">
        <f t="shared" si="1"/>
        <v>2275200</v>
      </c>
      <c r="K23" s="44">
        <f t="shared" si="2"/>
        <v>2161440</v>
      </c>
      <c r="L23" s="44">
        <f t="shared" si="3"/>
        <v>1820160</v>
      </c>
      <c r="M23" s="45">
        <f t="shared" si="4"/>
        <v>4500</v>
      </c>
    </row>
    <row r="24" spans="1:16">
      <c r="A24" s="29">
        <v>22</v>
      </c>
      <c r="B24" s="30">
        <v>502</v>
      </c>
      <c r="C24" s="31">
        <v>5</v>
      </c>
      <c r="D24" s="32" t="s">
        <v>29</v>
      </c>
      <c r="E24" s="32">
        <v>510</v>
      </c>
      <c r="F24" s="32">
        <v>80</v>
      </c>
      <c r="G24" s="33">
        <v>590</v>
      </c>
      <c r="H24" s="34">
        <f t="shared" si="0"/>
        <v>649</v>
      </c>
      <c r="I24" s="41">
        <v>4800</v>
      </c>
      <c r="J24" s="44">
        <f t="shared" si="1"/>
        <v>2832000</v>
      </c>
      <c r="K24" s="44">
        <f t="shared" si="2"/>
        <v>2690400</v>
      </c>
      <c r="L24" s="44">
        <f t="shared" si="3"/>
        <v>2265600</v>
      </c>
      <c r="M24" s="45">
        <f t="shared" si="4"/>
        <v>6000</v>
      </c>
      <c r="P24" s="2"/>
    </row>
    <row r="25" spans="1:16">
      <c r="A25" s="29">
        <v>23</v>
      </c>
      <c r="B25" s="30">
        <v>503</v>
      </c>
      <c r="C25" s="31">
        <v>5</v>
      </c>
      <c r="D25" s="32" t="s">
        <v>28</v>
      </c>
      <c r="E25" s="32">
        <v>374</v>
      </c>
      <c r="F25" s="32">
        <v>56</v>
      </c>
      <c r="G25" s="33">
        <v>430</v>
      </c>
      <c r="H25" s="34">
        <f>G25*1.1</f>
        <v>473.00000000000006</v>
      </c>
      <c r="I25" s="41">
        <v>4800</v>
      </c>
      <c r="J25" s="44">
        <f t="shared" si="1"/>
        <v>2064000</v>
      </c>
      <c r="K25" s="44">
        <f t="shared" si="2"/>
        <v>1960800</v>
      </c>
      <c r="L25" s="44">
        <f t="shared" si="3"/>
        <v>1651200</v>
      </c>
      <c r="M25" s="45">
        <f t="shared" si="4"/>
        <v>4500</v>
      </c>
    </row>
    <row r="26" spans="1:16">
      <c r="A26" s="29">
        <v>24</v>
      </c>
      <c r="B26" s="30">
        <v>504</v>
      </c>
      <c r="C26" s="31">
        <v>5</v>
      </c>
      <c r="D26" s="32" t="s">
        <v>29</v>
      </c>
      <c r="E26" s="32">
        <v>510</v>
      </c>
      <c r="F26" s="32">
        <v>80</v>
      </c>
      <c r="G26" s="33">
        <v>590</v>
      </c>
      <c r="H26" s="34">
        <f t="shared" si="0"/>
        <v>649</v>
      </c>
      <c r="I26" s="41">
        <v>4800</v>
      </c>
      <c r="J26" s="44">
        <f t="shared" si="1"/>
        <v>2832000</v>
      </c>
      <c r="K26" s="44">
        <f t="shared" si="2"/>
        <v>2690400</v>
      </c>
      <c r="L26" s="44">
        <f t="shared" si="3"/>
        <v>2265600</v>
      </c>
      <c r="M26" s="45">
        <f t="shared" si="4"/>
        <v>6000</v>
      </c>
    </row>
    <row r="27" spans="1:16">
      <c r="A27" s="29">
        <v>25</v>
      </c>
      <c r="B27" s="30">
        <v>505</v>
      </c>
      <c r="C27" s="31">
        <v>5</v>
      </c>
      <c r="D27" s="32" t="s">
        <v>28</v>
      </c>
      <c r="E27" s="32">
        <v>426</v>
      </c>
      <c r="F27" s="32">
        <v>48</v>
      </c>
      <c r="G27" s="33">
        <v>474</v>
      </c>
      <c r="H27" s="34">
        <f t="shared" si="0"/>
        <v>521.40000000000009</v>
      </c>
      <c r="I27" s="41">
        <v>4800</v>
      </c>
      <c r="J27" s="44">
        <f t="shared" si="1"/>
        <v>2275200</v>
      </c>
      <c r="K27" s="44">
        <f t="shared" si="2"/>
        <v>2161440</v>
      </c>
      <c r="L27" s="44">
        <f t="shared" si="3"/>
        <v>1820160</v>
      </c>
      <c r="M27" s="45">
        <f t="shared" si="4"/>
        <v>4500</v>
      </c>
    </row>
    <row r="28" spans="1:16">
      <c r="A28" s="29">
        <v>26</v>
      </c>
      <c r="B28" s="30">
        <v>601</v>
      </c>
      <c r="C28" s="31">
        <v>6</v>
      </c>
      <c r="D28" s="32" t="s">
        <v>28</v>
      </c>
      <c r="E28" s="32">
        <v>426</v>
      </c>
      <c r="F28" s="32">
        <v>48</v>
      </c>
      <c r="G28" s="33">
        <v>474</v>
      </c>
      <c r="H28" s="34">
        <f t="shared" si="0"/>
        <v>521.40000000000009</v>
      </c>
      <c r="I28" s="41">
        <v>4800</v>
      </c>
      <c r="J28" s="44">
        <f t="shared" si="1"/>
        <v>2275200</v>
      </c>
      <c r="K28" s="44">
        <f t="shared" si="2"/>
        <v>2161440</v>
      </c>
      <c r="L28" s="44">
        <f t="shared" si="3"/>
        <v>1820160</v>
      </c>
      <c r="M28" s="45">
        <f t="shared" si="4"/>
        <v>4500</v>
      </c>
    </row>
    <row r="29" spans="1:16">
      <c r="A29" s="29">
        <v>27</v>
      </c>
      <c r="B29" s="30">
        <v>602</v>
      </c>
      <c r="C29" s="31">
        <v>6</v>
      </c>
      <c r="D29" s="32" t="s">
        <v>29</v>
      </c>
      <c r="E29" s="32">
        <v>510</v>
      </c>
      <c r="F29" s="32">
        <v>80</v>
      </c>
      <c r="G29" s="33">
        <v>590</v>
      </c>
      <c r="H29" s="34">
        <f t="shared" si="0"/>
        <v>649</v>
      </c>
      <c r="I29" s="41">
        <v>4800</v>
      </c>
      <c r="J29" s="44">
        <f t="shared" si="1"/>
        <v>2832000</v>
      </c>
      <c r="K29" s="44">
        <f t="shared" si="2"/>
        <v>2690400</v>
      </c>
      <c r="L29" s="44">
        <f t="shared" si="3"/>
        <v>2265600</v>
      </c>
      <c r="M29" s="45">
        <f t="shared" si="4"/>
        <v>6000</v>
      </c>
    </row>
    <row r="30" spans="1:16">
      <c r="A30" s="29">
        <v>28</v>
      </c>
      <c r="B30" s="30">
        <v>603</v>
      </c>
      <c r="C30" s="31">
        <v>6</v>
      </c>
      <c r="D30" s="32" t="s">
        <v>28</v>
      </c>
      <c r="E30" s="32">
        <v>374</v>
      </c>
      <c r="F30" s="32">
        <v>56</v>
      </c>
      <c r="G30" s="33">
        <v>430</v>
      </c>
      <c r="H30" s="34">
        <f t="shared" si="0"/>
        <v>473.00000000000006</v>
      </c>
      <c r="I30" s="41">
        <v>4800</v>
      </c>
      <c r="J30" s="44">
        <f t="shared" si="1"/>
        <v>2064000</v>
      </c>
      <c r="K30" s="44">
        <f t="shared" si="2"/>
        <v>1960800</v>
      </c>
      <c r="L30" s="44">
        <f t="shared" si="3"/>
        <v>1651200</v>
      </c>
      <c r="M30" s="45">
        <f t="shared" si="4"/>
        <v>4500</v>
      </c>
    </row>
    <row r="31" spans="1:16">
      <c r="A31" s="29">
        <v>29</v>
      </c>
      <c r="B31" s="30">
        <v>604</v>
      </c>
      <c r="C31" s="31">
        <v>6</v>
      </c>
      <c r="D31" s="32" t="s">
        <v>29</v>
      </c>
      <c r="E31" s="32">
        <v>510</v>
      </c>
      <c r="F31" s="32">
        <v>80</v>
      </c>
      <c r="G31" s="33">
        <v>590</v>
      </c>
      <c r="H31" s="34">
        <f t="shared" si="0"/>
        <v>649</v>
      </c>
      <c r="I31" s="41">
        <v>4800</v>
      </c>
      <c r="J31" s="44">
        <f t="shared" si="1"/>
        <v>2832000</v>
      </c>
      <c r="K31" s="44">
        <f t="shared" si="2"/>
        <v>2690400</v>
      </c>
      <c r="L31" s="44">
        <f t="shared" si="3"/>
        <v>2265600</v>
      </c>
      <c r="M31" s="45">
        <f t="shared" si="4"/>
        <v>6000</v>
      </c>
    </row>
    <row r="32" spans="1:16">
      <c r="A32" s="29">
        <v>30</v>
      </c>
      <c r="B32" s="30">
        <v>605</v>
      </c>
      <c r="C32" s="31">
        <v>6</v>
      </c>
      <c r="D32" s="32" t="s">
        <v>28</v>
      </c>
      <c r="E32" s="32">
        <v>426</v>
      </c>
      <c r="F32" s="32">
        <v>48</v>
      </c>
      <c r="G32" s="33">
        <v>474</v>
      </c>
      <c r="H32" s="34">
        <f t="shared" si="0"/>
        <v>521.40000000000009</v>
      </c>
      <c r="I32" s="41">
        <v>4800</v>
      </c>
      <c r="J32" s="44">
        <f t="shared" si="1"/>
        <v>2275200</v>
      </c>
      <c r="K32" s="44">
        <f t="shared" si="2"/>
        <v>2161440</v>
      </c>
      <c r="L32" s="44">
        <f t="shared" si="3"/>
        <v>1820160</v>
      </c>
      <c r="M32" s="45">
        <f t="shared" si="4"/>
        <v>4500</v>
      </c>
      <c r="P32" s="5"/>
    </row>
    <row r="33" spans="1:21">
      <c r="A33" s="29">
        <v>31</v>
      </c>
      <c r="B33" s="30">
        <v>701</v>
      </c>
      <c r="C33" s="31">
        <v>7</v>
      </c>
      <c r="D33" s="32" t="s">
        <v>28</v>
      </c>
      <c r="E33" s="32">
        <v>426</v>
      </c>
      <c r="F33" s="32">
        <v>48</v>
      </c>
      <c r="G33" s="33">
        <v>474</v>
      </c>
      <c r="H33" s="34">
        <f t="shared" si="0"/>
        <v>521.40000000000009</v>
      </c>
      <c r="I33" s="41">
        <v>4800</v>
      </c>
      <c r="J33" s="44">
        <f t="shared" si="1"/>
        <v>2275200</v>
      </c>
      <c r="K33" s="44">
        <f t="shared" si="2"/>
        <v>2161440</v>
      </c>
      <c r="L33" s="44">
        <f t="shared" si="3"/>
        <v>1820160</v>
      </c>
      <c r="M33" s="45">
        <f t="shared" si="4"/>
        <v>4500</v>
      </c>
      <c r="P33" s="5"/>
      <c r="T33" s="13">
        <v>6000</v>
      </c>
      <c r="U33" s="13" t="s">
        <v>15</v>
      </c>
    </row>
    <row r="34" spans="1:21">
      <c r="A34" s="29">
        <v>32</v>
      </c>
      <c r="B34" s="30">
        <v>702</v>
      </c>
      <c r="C34" s="31">
        <v>7</v>
      </c>
      <c r="D34" s="32" t="s">
        <v>29</v>
      </c>
      <c r="E34" s="32">
        <v>510</v>
      </c>
      <c r="F34" s="32">
        <v>80</v>
      </c>
      <c r="G34" s="33">
        <v>590</v>
      </c>
      <c r="H34" s="34">
        <f t="shared" si="0"/>
        <v>649</v>
      </c>
      <c r="I34" s="41">
        <v>4800</v>
      </c>
      <c r="J34" s="44">
        <f t="shared" si="1"/>
        <v>2832000</v>
      </c>
      <c r="K34" s="44">
        <f t="shared" si="2"/>
        <v>2690400</v>
      </c>
      <c r="L34" s="44">
        <f t="shared" si="3"/>
        <v>2265600</v>
      </c>
      <c r="M34" s="45">
        <f t="shared" si="4"/>
        <v>6000</v>
      </c>
      <c r="T34" s="13" t="s">
        <v>14</v>
      </c>
      <c r="U34" s="14">
        <v>1E-3</v>
      </c>
    </row>
    <row r="35" spans="1:21">
      <c r="A35" s="29">
        <v>33</v>
      </c>
      <c r="B35" s="30">
        <v>703</v>
      </c>
      <c r="C35" s="31">
        <v>7</v>
      </c>
      <c r="D35" s="32" t="s">
        <v>28</v>
      </c>
      <c r="E35" s="32">
        <v>374</v>
      </c>
      <c r="F35" s="32">
        <v>56</v>
      </c>
      <c r="G35" s="33">
        <v>430</v>
      </c>
      <c r="H35" s="34">
        <f t="shared" si="0"/>
        <v>473.00000000000006</v>
      </c>
      <c r="I35" s="41">
        <v>4800</v>
      </c>
      <c r="J35" s="44">
        <f t="shared" si="1"/>
        <v>2064000</v>
      </c>
      <c r="K35" s="44">
        <f t="shared" si="2"/>
        <v>1960800</v>
      </c>
      <c r="L35" s="44">
        <f t="shared" si="3"/>
        <v>1651200</v>
      </c>
      <c r="M35" s="45">
        <f t="shared" si="4"/>
        <v>4500</v>
      </c>
      <c r="T35" s="13"/>
      <c r="U35" s="13"/>
    </row>
    <row r="36" spans="1:21">
      <c r="A36" s="29">
        <v>34</v>
      </c>
      <c r="B36" s="30">
        <v>704</v>
      </c>
      <c r="C36" s="31">
        <v>7</v>
      </c>
      <c r="D36" s="32" t="s">
        <v>29</v>
      </c>
      <c r="E36" s="32">
        <v>510</v>
      </c>
      <c r="F36" s="32">
        <v>80</v>
      </c>
      <c r="G36" s="33">
        <v>590</v>
      </c>
      <c r="H36" s="34">
        <f t="shared" si="0"/>
        <v>649</v>
      </c>
      <c r="I36" s="41">
        <v>4800</v>
      </c>
      <c r="J36" s="44">
        <f t="shared" si="1"/>
        <v>2832000</v>
      </c>
      <c r="K36" s="44">
        <f t="shared" si="2"/>
        <v>2690400</v>
      </c>
      <c r="L36" s="44">
        <f t="shared" si="3"/>
        <v>2265600</v>
      </c>
      <c r="M36" s="45">
        <f t="shared" si="4"/>
        <v>6000</v>
      </c>
    </row>
    <row r="37" spans="1:21">
      <c r="A37" s="29">
        <v>35</v>
      </c>
      <c r="B37" s="30">
        <v>705</v>
      </c>
      <c r="C37" s="31">
        <v>7</v>
      </c>
      <c r="D37" s="32" t="s">
        <v>28</v>
      </c>
      <c r="E37" s="32">
        <v>426</v>
      </c>
      <c r="F37" s="32">
        <v>48</v>
      </c>
      <c r="G37" s="33">
        <v>474</v>
      </c>
      <c r="H37" s="34">
        <f t="shared" si="0"/>
        <v>521.40000000000009</v>
      </c>
      <c r="I37" s="41">
        <v>4800</v>
      </c>
      <c r="J37" s="44">
        <f t="shared" si="1"/>
        <v>2275200</v>
      </c>
      <c r="K37" s="44">
        <f t="shared" si="2"/>
        <v>2161440</v>
      </c>
      <c r="L37" s="44">
        <f t="shared" si="3"/>
        <v>1820160</v>
      </c>
      <c r="M37" s="45">
        <f t="shared" si="4"/>
        <v>4500</v>
      </c>
      <c r="O37" s="42"/>
    </row>
    <row r="38" spans="1:21">
      <c r="A38" s="59" t="s">
        <v>2</v>
      </c>
      <c r="B38" s="60"/>
      <c r="C38" s="60"/>
      <c r="D38" s="61"/>
      <c r="E38" s="54">
        <f>SUM(E3:E37)</f>
        <v>15722</v>
      </c>
      <c r="F38" s="54">
        <f>SUM(F3:F37)</f>
        <v>2184</v>
      </c>
      <c r="G38" s="55">
        <f>SUM(G3:G37)</f>
        <v>17906</v>
      </c>
      <c r="H38" s="55">
        <f>SUM(H3:H37)</f>
        <v>19696.600000000002</v>
      </c>
      <c r="I38" s="56"/>
      <c r="J38" s="57">
        <f>SUM(J3:J37)</f>
        <v>85948800</v>
      </c>
      <c r="K38" s="58">
        <f>SUM(K3:K37)</f>
        <v>81651360</v>
      </c>
      <c r="L38" s="58">
        <f>SUM(L3:L37)</f>
        <v>68759040</v>
      </c>
      <c r="M38" s="53"/>
      <c r="O38" s="42"/>
    </row>
    <row r="39" spans="1:21">
      <c r="H39" s="39"/>
      <c r="K39" s="42"/>
      <c r="O39" s="42"/>
    </row>
    <row r="40" spans="1:21">
      <c r="C40" t="s">
        <v>36</v>
      </c>
      <c r="E40" t="s">
        <v>4</v>
      </c>
      <c r="F40" s="39"/>
      <c r="H40" t="s">
        <v>30</v>
      </c>
      <c r="L40" t="s">
        <v>2</v>
      </c>
    </row>
    <row r="41" spans="1:21" ht="16.5">
      <c r="C41" t="s">
        <v>31</v>
      </c>
      <c r="D41" s="38">
        <v>1</v>
      </c>
      <c r="E41" s="38">
        <v>39.590000000000003</v>
      </c>
      <c r="F41" s="39"/>
      <c r="G41" s="39">
        <f>E41*10.764</f>
        <v>426.14676000000003</v>
      </c>
      <c r="H41">
        <v>4.42</v>
      </c>
      <c r="I41" s="1">
        <f>H41*10.764</f>
        <v>47.576879999999996</v>
      </c>
      <c r="J41" s="43"/>
      <c r="L41" s="39">
        <f>G41+I41</f>
        <v>473.72364000000005</v>
      </c>
    </row>
    <row r="42" spans="1:21">
      <c r="D42" s="38">
        <v>2</v>
      </c>
      <c r="E42" s="38">
        <v>47.39</v>
      </c>
      <c r="F42" s="39"/>
      <c r="G42" s="39">
        <f t="shared" ref="G42:G45" si="5">E42*10.764</f>
        <v>510.10595999999998</v>
      </c>
      <c r="H42" s="38">
        <v>7.39</v>
      </c>
      <c r="I42" s="1">
        <f t="shared" ref="I42:I45" si="6">H42*10.764</f>
        <v>79.545959999999994</v>
      </c>
      <c r="L42" s="39">
        <f t="shared" ref="L42:L45" si="7">G42+I42</f>
        <v>589.65192000000002</v>
      </c>
    </row>
    <row r="43" spans="1:21">
      <c r="D43" s="38">
        <v>3</v>
      </c>
      <c r="E43" s="38">
        <v>34.78</v>
      </c>
      <c r="G43" s="39">
        <f t="shared" si="5"/>
        <v>374.37191999999999</v>
      </c>
      <c r="H43" s="38">
        <v>5.16</v>
      </c>
      <c r="I43" s="1">
        <f t="shared" si="6"/>
        <v>55.54224</v>
      </c>
      <c r="L43" s="39">
        <f t="shared" si="7"/>
        <v>429.91415999999998</v>
      </c>
    </row>
    <row r="44" spans="1:21">
      <c r="D44" s="38">
        <v>4</v>
      </c>
      <c r="E44" s="40">
        <v>47.39</v>
      </c>
      <c r="F44" s="39"/>
      <c r="G44" s="39">
        <f t="shared" si="5"/>
        <v>510.10595999999998</v>
      </c>
      <c r="H44" s="38">
        <v>7.39</v>
      </c>
      <c r="I44" s="1">
        <f t="shared" si="6"/>
        <v>79.545959999999994</v>
      </c>
      <c r="L44" s="39">
        <f t="shared" si="7"/>
        <v>589.65192000000002</v>
      </c>
    </row>
    <row r="45" spans="1:21">
      <c r="D45" s="38">
        <v>5</v>
      </c>
      <c r="E45" s="40">
        <v>39.590000000000003</v>
      </c>
      <c r="F45" s="39"/>
      <c r="G45" s="39">
        <f t="shared" si="5"/>
        <v>426.14676000000003</v>
      </c>
      <c r="H45" s="38">
        <v>4.42</v>
      </c>
      <c r="I45" s="1">
        <f t="shared" si="6"/>
        <v>47.576879999999996</v>
      </c>
      <c r="J45" s="24"/>
      <c r="K45" s="24"/>
      <c r="L45" s="39">
        <f t="shared" si="7"/>
        <v>473.72364000000005</v>
      </c>
    </row>
    <row r="46" spans="1:21">
      <c r="E46" s="40"/>
      <c r="F46" s="39"/>
    </row>
    <row r="47" spans="1:21">
      <c r="E47" s="40"/>
      <c r="F47" s="39"/>
    </row>
    <row r="48" spans="1:21">
      <c r="F48" s="39"/>
    </row>
    <row r="50" spans="6:8">
      <c r="F50" s="39"/>
    </row>
    <row r="51" spans="6:8">
      <c r="F51" s="39"/>
      <c r="H51" s="39"/>
    </row>
    <row r="52" spans="6:8">
      <c r="F52" s="39"/>
    </row>
    <row r="55" spans="6:8">
      <c r="G55" s="39"/>
    </row>
    <row r="56" spans="6:8">
      <c r="G56" s="39"/>
    </row>
    <row r="57" spans="6:8">
      <c r="G57" s="39"/>
    </row>
    <row r="58" spans="6:8">
      <c r="G58" s="39"/>
    </row>
    <row r="59" spans="6:8">
      <c r="G59" s="39"/>
    </row>
    <row r="62" spans="6:8">
      <c r="G62" s="39"/>
    </row>
    <row r="88" spans="7:7">
      <c r="G88" s="38">
        <v>3549.8</v>
      </c>
    </row>
    <row r="89" spans="7:7">
      <c r="G89" s="38">
        <v>756.02</v>
      </c>
    </row>
    <row r="90" spans="7:7">
      <c r="G90" s="38">
        <v>354.98</v>
      </c>
    </row>
    <row r="91" spans="7:7">
      <c r="G91" s="38">
        <f>SUM(G88:G90)</f>
        <v>4660.7999999999993</v>
      </c>
    </row>
    <row r="94" spans="7:7">
      <c r="G94" s="38">
        <v>16823</v>
      </c>
    </row>
    <row r="95" spans="7:7">
      <c r="G95" s="38">
        <v>15550</v>
      </c>
    </row>
    <row r="96" spans="7:7">
      <c r="G96" s="38">
        <v>16790</v>
      </c>
    </row>
    <row r="97" spans="7:8">
      <c r="G97" s="38">
        <f>SUM(G94:G96)</f>
        <v>49163</v>
      </c>
      <c r="H97" s="38">
        <f>G97/10.764</f>
        <v>4567.3541434410999</v>
      </c>
    </row>
  </sheetData>
  <mergeCells count="1">
    <mergeCell ref="A38:D38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W97"/>
  <sheetViews>
    <sheetView topLeftCell="A33" zoomScale="175" zoomScaleNormal="175" workbookViewId="0">
      <selection activeCell="E14" sqref="E14"/>
    </sheetView>
  </sheetViews>
  <sheetFormatPr defaultRowHeight="15"/>
  <cols>
    <col min="1" max="1" width="4.28515625" style="37" customWidth="1"/>
    <col min="2" max="2" width="5.5703125" style="38" customWidth="1"/>
    <col min="3" max="3" width="4.140625" style="38" customWidth="1"/>
    <col min="4" max="4" width="6.42578125" style="38" customWidth="1"/>
    <col min="5" max="5" width="7.140625" style="38" customWidth="1"/>
    <col min="6" max="6" width="6.85546875" style="38" customWidth="1"/>
    <col min="7" max="7" width="6.5703125" style="38" customWidth="1"/>
    <col min="8" max="8" width="6.7109375" style="38" customWidth="1"/>
    <col min="9" max="9" width="6.85546875" style="38" customWidth="1"/>
    <col min="10" max="10" width="11.85546875" style="38" customWidth="1"/>
    <col min="11" max="11" width="9.5703125" style="38" customWidth="1"/>
    <col min="12" max="12" width="9.85546875" style="38" customWidth="1"/>
    <col min="13" max="13" width="6.7109375" style="38" customWidth="1"/>
    <col min="14" max="14" width="9.140625" style="38"/>
    <col min="15" max="15" width="20.5703125" style="38" customWidth="1"/>
    <col min="16" max="16" width="19.42578125" customWidth="1"/>
    <col min="19" max="19" width="16.5703125" customWidth="1"/>
    <col min="20" max="21" width="13.140625" bestFit="1" customWidth="1"/>
    <col min="22" max="22" width="10.5703125" customWidth="1"/>
    <col min="23" max="23" width="11.85546875" customWidth="1"/>
  </cols>
  <sheetData>
    <row r="1" spans="1:23" ht="96.75" customHeight="1">
      <c r="A1" s="25" t="s">
        <v>0</v>
      </c>
      <c r="B1" s="26" t="s">
        <v>3</v>
      </c>
      <c r="C1" s="26" t="s">
        <v>1</v>
      </c>
      <c r="D1" s="26" t="s">
        <v>5</v>
      </c>
      <c r="E1" s="27" t="s">
        <v>13</v>
      </c>
      <c r="F1" s="28" t="s">
        <v>16</v>
      </c>
      <c r="G1" s="28" t="s">
        <v>32</v>
      </c>
      <c r="H1" s="26" t="s">
        <v>17</v>
      </c>
      <c r="I1" s="26" t="s">
        <v>33</v>
      </c>
      <c r="J1" s="26" t="s">
        <v>18</v>
      </c>
      <c r="K1" s="26" t="s">
        <v>19</v>
      </c>
      <c r="L1" s="26" t="s">
        <v>20</v>
      </c>
      <c r="M1" s="26" t="s">
        <v>21</v>
      </c>
    </row>
    <row r="2" spans="1:23" ht="17.25" customHeight="1">
      <c r="A2" s="25"/>
      <c r="B2" s="26"/>
      <c r="C2" s="46"/>
      <c r="D2" s="47"/>
      <c r="E2" s="28" t="s">
        <v>22</v>
      </c>
      <c r="F2" s="28" t="s">
        <v>7</v>
      </c>
      <c r="G2" s="28" t="s">
        <v>34</v>
      </c>
      <c r="H2" s="26" t="s">
        <v>35</v>
      </c>
      <c r="I2" s="26"/>
      <c r="J2" s="26"/>
      <c r="K2" s="26"/>
      <c r="L2" s="26"/>
      <c r="M2" s="26"/>
    </row>
    <row r="3" spans="1:23">
      <c r="A3" s="29">
        <v>1</v>
      </c>
      <c r="B3" s="30">
        <v>101</v>
      </c>
      <c r="C3" s="31">
        <v>1</v>
      </c>
      <c r="D3" s="32" t="s">
        <v>28</v>
      </c>
      <c r="E3" s="32">
        <v>426</v>
      </c>
      <c r="F3" s="32">
        <v>48</v>
      </c>
      <c r="G3" s="33">
        <f>E3+F3</f>
        <v>474</v>
      </c>
      <c r="H3" s="34">
        <f>G3*1.1</f>
        <v>521.40000000000009</v>
      </c>
      <c r="I3" s="41">
        <v>4800</v>
      </c>
      <c r="J3" s="44">
        <f>G3*I3</f>
        <v>2275200</v>
      </c>
      <c r="K3" s="44">
        <f>J3*0.95</f>
        <v>2161440</v>
      </c>
      <c r="L3" s="44">
        <f>J3*0.8</f>
        <v>1820160</v>
      </c>
      <c r="M3" s="45">
        <f>MROUND((J3*0.025/12),500)</f>
        <v>4500</v>
      </c>
      <c r="O3" s="42">
        <f>G3*1.4</f>
        <v>663.59999999999991</v>
      </c>
      <c r="P3">
        <f>J3/O3</f>
        <v>3428.5714285714289</v>
      </c>
      <c r="S3" s="5">
        <f>Q3*6000</f>
        <v>0</v>
      </c>
      <c r="T3" s="5"/>
      <c r="U3" s="5"/>
      <c r="V3" s="2"/>
      <c r="W3" s="2"/>
    </row>
    <row r="4" spans="1:23">
      <c r="A4" s="29">
        <v>2</v>
      </c>
      <c r="B4" s="35">
        <v>102</v>
      </c>
      <c r="C4" s="31">
        <v>1</v>
      </c>
      <c r="D4" s="32" t="s">
        <v>29</v>
      </c>
      <c r="E4" s="32">
        <v>510</v>
      </c>
      <c r="F4" s="32">
        <v>80</v>
      </c>
      <c r="G4" s="33">
        <v>590</v>
      </c>
      <c r="H4" s="34">
        <f t="shared" ref="H4:H12" si="0">G4*1.1</f>
        <v>649</v>
      </c>
      <c r="I4" s="41">
        <v>4800</v>
      </c>
      <c r="J4" s="44">
        <f t="shared" ref="J4:J37" si="1">G4*I4</f>
        <v>2832000</v>
      </c>
      <c r="K4" s="44">
        <f t="shared" ref="K4:K37" si="2">J4*0.95</f>
        <v>2690400</v>
      </c>
      <c r="L4" s="44">
        <f t="shared" ref="L4:L37" si="3">J4*0.8</f>
        <v>2265600</v>
      </c>
      <c r="M4" s="45">
        <f t="shared" ref="M4:M37" si="4">MROUND((J4*0.025/12),500)</f>
        <v>6000</v>
      </c>
      <c r="S4" s="5"/>
      <c r="T4" s="5"/>
      <c r="U4" s="5"/>
      <c r="V4" s="2"/>
      <c r="W4" s="2"/>
    </row>
    <row r="5" spans="1:23">
      <c r="A5" s="29">
        <v>3</v>
      </c>
      <c r="B5" s="35">
        <v>103</v>
      </c>
      <c r="C5" s="31">
        <v>1</v>
      </c>
      <c r="D5" s="32" t="s">
        <v>28</v>
      </c>
      <c r="E5" s="32">
        <v>374</v>
      </c>
      <c r="F5" s="32">
        <v>64</v>
      </c>
      <c r="G5" s="33">
        <f>E5+F5</f>
        <v>438</v>
      </c>
      <c r="H5" s="34">
        <f t="shared" si="0"/>
        <v>481.8</v>
      </c>
      <c r="I5" s="41">
        <v>4800</v>
      </c>
      <c r="J5" s="44">
        <f t="shared" si="1"/>
        <v>2102400</v>
      </c>
      <c r="K5" s="44">
        <f t="shared" si="2"/>
        <v>1997280</v>
      </c>
      <c r="L5" s="44">
        <f t="shared" si="3"/>
        <v>1681920</v>
      </c>
      <c r="M5" s="45">
        <f t="shared" si="4"/>
        <v>4500</v>
      </c>
      <c r="S5" s="5"/>
      <c r="T5" s="5"/>
      <c r="U5" s="5"/>
      <c r="V5" s="2"/>
      <c r="W5" s="2"/>
    </row>
    <row r="6" spans="1:23">
      <c r="A6" s="29">
        <v>4</v>
      </c>
      <c r="B6" s="35">
        <v>104</v>
      </c>
      <c r="C6" s="31">
        <v>1</v>
      </c>
      <c r="D6" s="32" t="s">
        <v>29</v>
      </c>
      <c r="E6" s="32">
        <v>510</v>
      </c>
      <c r="F6" s="32">
        <v>80</v>
      </c>
      <c r="G6" s="33">
        <v>590</v>
      </c>
      <c r="H6" s="34">
        <f t="shared" si="0"/>
        <v>649</v>
      </c>
      <c r="I6" s="41">
        <v>4800</v>
      </c>
      <c r="J6" s="44">
        <f t="shared" si="1"/>
        <v>2832000</v>
      </c>
      <c r="K6" s="44">
        <f t="shared" si="2"/>
        <v>2690400</v>
      </c>
      <c r="L6" s="44">
        <f t="shared" si="3"/>
        <v>2265600</v>
      </c>
      <c r="M6" s="45">
        <f t="shared" si="4"/>
        <v>6000</v>
      </c>
      <c r="S6" s="5"/>
      <c r="T6" s="5"/>
      <c r="U6" s="5"/>
      <c r="V6" s="2"/>
      <c r="W6" s="2"/>
    </row>
    <row r="7" spans="1:23">
      <c r="A7" s="29">
        <v>5</v>
      </c>
      <c r="B7" s="35">
        <v>105</v>
      </c>
      <c r="C7" s="31">
        <v>1</v>
      </c>
      <c r="D7" s="32" t="s">
        <v>28</v>
      </c>
      <c r="E7" s="32">
        <v>426</v>
      </c>
      <c r="F7" s="32">
        <v>48</v>
      </c>
      <c r="G7" s="33">
        <v>474</v>
      </c>
      <c r="H7" s="34">
        <f t="shared" si="0"/>
        <v>521.40000000000009</v>
      </c>
      <c r="I7" s="41">
        <v>4800</v>
      </c>
      <c r="J7" s="44">
        <f t="shared" si="1"/>
        <v>2275200</v>
      </c>
      <c r="K7" s="44">
        <f t="shared" si="2"/>
        <v>2161440</v>
      </c>
      <c r="L7" s="44">
        <f t="shared" si="3"/>
        <v>1820160</v>
      </c>
      <c r="M7" s="45">
        <f t="shared" si="4"/>
        <v>4500</v>
      </c>
      <c r="S7" s="5"/>
      <c r="T7" s="5"/>
      <c r="U7" s="5"/>
      <c r="V7" s="2"/>
      <c r="W7" s="2"/>
    </row>
    <row r="8" spans="1:23">
      <c r="A8" s="29">
        <v>6</v>
      </c>
      <c r="B8" s="35">
        <v>201</v>
      </c>
      <c r="C8" s="31">
        <v>2</v>
      </c>
      <c r="D8" s="32" t="s">
        <v>28</v>
      </c>
      <c r="E8" s="32">
        <v>426</v>
      </c>
      <c r="F8" s="32">
        <v>48</v>
      </c>
      <c r="G8" s="33">
        <f>E8+F8</f>
        <v>474</v>
      </c>
      <c r="H8" s="34">
        <f t="shared" si="0"/>
        <v>521.40000000000009</v>
      </c>
      <c r="I8" s="41">
        <v>4800</v>
      </c>
      <c r="J8" s="44">
        <f t="shared" si="1"/>
        <v>2275200</v>
      </c>
      <c r="K8" s="44">
        <f t="shared" si="2"/>
        <v>2161440</v>
      </c>
      <c r="L8" s="44">
        <f t="shared" si="3"/>
        <v>1820160</v>
      </c>
      <c r="M8" s="45">
        <f t="shared" si="4"/>
        <v>4500</v>
      </c>
      <c r="S8" s="5"/>
      <c r="T8" s="5"/>
      <c r="U8" s="5"/>
      <c r="V8" s="2"/>
      <c r="W8" s="2"/>
    </row>
    <row r="9" spans="1:23">
      <c r="A9" s="29">
        <v>7</v>
      </c>
      <c r="B9" s="35">
        <v>202</v>
      </c>
      <c r="C9" s="31">
        <v>2</v>
      </c>
      <c r="D9" s="32" t="s">
        <v>29</v>
      </c>
      <c r="E9" s="32">
        <v>510</v>
      </c>
      <c r="F9" s="32">
        <v>80</v>
      </c>
      <c r="G9" s="33">
        <v>590</v>
      </c>
      <c r="H9" s="34">
        <f t="shared" si="0"/>
        <v>649</v>
      </c>
      <c r="I9" s="41">
        <v>4800</v>
      </c>
      <c r="J9" s="44">
        <f t="shared" si="1"/>
        <v>2832000</v>
      </c>
      <c r="K9" s="44">
        <f t="shared" si="2"/>
        <v>2690400</v>
      </c>
      <c r="L9" s="44">
        <f t="shared" si="3"/>
        <v>2265600</v>
      </c>
      <c r="M9" s="45">
        <f t="shared" si="4"/>
        <v>6000</v>
      </c>
      <c r="S9" s="5"/>
      <c r="T9" s="5"/>
      <c r="U9" s="5"/>
      <c r="V9" s="2"/>
      <c r="W9" s="2"/>
    </row>
    <row r="10" spans="1:23">
      <c r="A10" s="29">
        <v>8</v>
      </c>
      <c r="B10" s="35">
        <v>203</v>
      </c>
      <c r="C10" s="31">
        <v>2</v>
      </c>
      <c r="D10" s="32" t="s">
        <v>28</v>
      </c>
      <c r="E10" s="32">
        <v>374</v>
      </c>
      <c r="F10" s="32">
        <v>64</v>
      </c>
      <c r="G10" s="33">
        <f>E10+F10</f>
        <v>438</v>
      </c>
      <c r="H10" s="34">
        <f>G10*1.1</f>
        <v>481.8</v>
      </c>
      <c r="I10" s="41">
        <v>4800</v>
      </c>
      <c r="J10" s="44">
        <f t="shared" si="1"/>
        <v>2102400</v>
      </c>
      <c r="K10" s="44">
        <f t="shared" si="2"/>
        <v>1997280</v>
      </c>
      <c r="L10" s="44">
        <f t="shared" si="3"/>
        <v>1681920</v>
      </c>
      <c r="M10" s="45">
        <f t="shared" si="4"/>
        <v>4500</v>
      </c>
      <c r="S10" s="5"/>
      <c r="T10" s="5"/>
      <c r="U10" s="5"/>
      <c r="V10" s="2"/>
      <c r="W10" s="2"/>
    </row>
    <row r="11" spans="1:23">
      <c r="A11" s="29">
        <v>9</v>
      </c>
      <c r="B11" s="30">
        <v>204</v>
      </c>
      <c r="C11" s="31">
        <v>2</v>
      </c>
      <c r="D11" s="32" t="s">
        <v>29</v>
      </c>
      <c r="E11" s="32">
        <v>510</v>
      </c>
      <c r="F11" s="32">
        <v>80</v>
      </c>
      <c r="G11" s="33">
        <v>590</v>
      </c>
      <c r="H11" s="34">
        <f t="shared" si="0"/>
        <v>649</v>
      </c>
      <c r="I11" s="41">
        <v>4800</v>
      </c>
      <c r="J11" s="44">
        <f t="shared" si="1"/>
        <v>2832000</v>
      </c>
      <c r="K11" s="44">
        <f t="shared" si="2"/>
        <v>2690400</v>
      </c>
      <c r="L11" s="44">
        <f t="shared" si="3"/>
        <v>2265600</v>
      </c>
      <c r="M11" s="45">
        <f t="shared" si="4"/>
        <v>6000</v>
      </c>
      <c r="S11" s="5"/>
      <c r="T11" s="5"/>
      <c r="U11" s="5"/>
      <c r="V11" s="2"/>
      <c r="W11" s="2"/>
    </row>
    <row r="12" spans="1:23">
      <c r="A12" s="29">
        <v>10</v>
      </c>
      <c r="B12" s="35">
        <v>205</v>
      </c>
      <c r="C12" s="31">
        <v>2</v>
      </c>
      <c r="D12" s="32" t="s">
        <v>28</v>
      </c>
      <c r="E12" s="32">
        <v>426</v>
      </c>
      <c r="F12" s="32">
        <v>48</v>
      </c>
      <c r="G12" s="33">
        <v>474</v>
      </c>
      <c r="H12" s="34">
        <f t="shared" si="0"/>
        <v>521.40000000000009</v>
      </c>
      <c r="I12" s="41">
        <v>4800</v>
      </c>
      <c r="J12" s="44">
        <f t="shared" si="1"/>
        <v>2275200</v>
      </c>
      <c r="K12" s="44">
        <f t="shared" si="2"/>
        <v>2161440</v>
      </c>
      <c r="L12" s="44">
        <f t="shared" si="3"/>
        <v>1820160</v>
      </c>
      <c r="M12" s="45">
        <f t="shared" si="4"/>
        <v>4500</v>
      </c>
    </row>
    <row r="13" spans="1:23">
      <c r="A13" s="29">
        <v>11</v>
      </c>
      <c r="B13" s="30">
        <v>301</v>
      </c>
      <c r="C13" s="31">
        <v>3</v>
      </c>
      <c r="D13" s="32" t="s">
        <v>28</v>
      </c>
      <c r="E13" s="32">
        <v>426</v>
      </c>
      <c r="F13" s="32">
        <v>48</v>
      </c>
      <c r="G13" s="33">
        <v>474</v>
      </c>
      <c r="H13" s="34">
        <f>G13*1.1</f>
        <v>521.40000000000009</v>
      </c>
      <c r="I13" s="41">
        <v>4800</v>
      </c>
      <c r="J13" s="44">
        <f t="shared" si="1"/>
        <v>2275200</v>
      </c>
      <c r="K13" s="44">
        <f t="shared" si="2"/>
        <v>2161440</v>
      </c>
      <c r="L13" s="44">
        <f t="shared" si="3"/>
        <v>1820160</v>
      </c>
      <c r="M13" s="45">
        <f t="shared" si="4"/>
        <v>4500</v>
      </c>
    </row>
    <row r="14" spans="1:23">
      <c r="A14" s="29">
        <v>12</v>
      </c>
      <c r="B14" s="30">
        <v>302</v>
      </c>
      <c r="C14" s="31">
        <v>3</v>
      </c>
      <c r="D14" s="32" t="s">
        <v>29</v>
      </c>
      <c r="E14" s="32">
        <v>510</v>
      </c>
      <c r="F14" s="32">
        <v>80</v>
      </c>
      <c r="G14" s="33">
        <v>590</v>
      </c>
      <c r="H14" s="34">
        <f t="shared" ref="H14:H37" si="5">G14*1.1</f>
        <v>649</v>
      </c>
      <c r="I14" s="41">
        <v>4800</v>
      </c>
      <c r="J14" s="44">
        <f t="shared" si="1"/>
        <v>2832000</v>
      </c>
      <c r="K14" s="44">
        <f t="shared" si="2"/>
        <v>2690400</v>
      </c>
      <c r="L14" s="44">
        <f t="shared" si="3"/>
        <v>2265600</v>
      </c>
      <c r="M14" s="45">
        <f t="shared" si="4"/>
        <v>6000</v>
      </c>
    </row>
    <row r="15" spans="1:23">
      <c r="A15" s="29">
        <v>13</v>
      </c>
      <c r="B15" s="30">
        <v>303</v>
      </c>
      <c r="C15" s="31">
        <v>3</v>
      </c>
      <c r="D15" s="32" t="s">
        <v>28</v>
      </c>
      <c r="E15" s="32">
        <v>374</v>
      </c>
      <c r="F15" s="32">
        <v>64</v>
      </c>
      <c r="G15" s="33">
        <f>E15+F15</f>
        <v>438</v>
      </c>
      <c r="H15" s="34">
        <f t="shared" si="5"/>
        <v>481.8</v>
      </c>
      <c r="I15" s="41">
        <v>4800</v>
      </c>
      <c r="J15" s="44">
        <f t="shared" si="1"/>
        <v>2102400</v>
      </c>
      <c r="K15" s="44">
        <f t="shared" si="2"/>
        <v>1997280</v>
      </c>
      <c r="L15" s="44">
        <f t="shared" si="3"/>
        <v>1681920</v>
      </c>
      <c r="M15" s="45">
        <f t="shared" si="4"/>
        <v>4500</v>
      </c>
    </row>
    <row r="16" spans="1:23">
      <c r="A16" s="29">
        <v>14</v>
      </c>
      <c r="B16" s="30">
        <v>304</v>
      </c>
      <c r="C16" s="31">
        <v>3</v>
      </c>
      <c r="D16" s="32" t="s">
        <v>29</v>
      </c>
      <c r="E16" s="32">
        <v>510</v>
      </c>
      <c r="F16" s="32">
        <v>80</v>
      </c>
      <c r="G16" s="33">
        <v>590</v>
      </c>
      <c r="H16" s="34">
        <f t="shared" si="5"/>
        <v>649</v>
      </c>
      <c r="I16" s="41">
        <v>4800</v>
      </c>
      <c r="J16" s="44">
        <f t="shared" si="1"/>
        <v>2832000</v>
      </c>
      <c r="K16" s="44">
        <f t="shared" si="2"/>
        <v>2690400</v>
      </c>
      <c r="L16" s="44">
        <f t="shared" si="3"/>
        <v>2265600</v>
      </c>
      <c r="M16" s="45">
        <f t="shared" si="4"/>
        <v>6000</v>
      </c>
    </row>
    <row r="17" spans="1:16">
      <c r="A17" s="29">
        <v>15</v>
      </c>
      <c r="B17" s="30">
        <v>305</v>
      </c>
      <c r="C17" s="31">
        <v>3</v>
      </c>
      <c r="D17" s="32" t="s">
        <v>28</v>
      </c>
      <c r="E17" s="32">
        <v>426</v>
      </c>
      <c r="F17" s="32">
        <v>48</v>
      </c>
      <c r="G17" s="33">
        <v>474</v>
      </c>
      <c r="H17" s="34">
        <f t="shared" si="5"/>
        <v>521.40000000000009</v>
      </c>
      <c r="I17" s="41">
        <v>4800</v>
      </c>
      <c r="J17" s="44">
        <f t="shared" si="1"/>
        <v>2275200</v>
      </c>
      <c r="K17" s="44">
        <f t="shared" si="2"/>
        <v>2161440</v>
      </c>
      <c r="L17" s="44">
        <f t="shared" si="3"/>
        <v>1820160</v>
      </c>
      <c r="M17" s="45">
        <f t="shared" si="4"/>
        <v>4500</v>
      </c>
    </row>
    <row r="18" spans="1:16">
      <c r="A18" s="29">
        <v>16</v>
      </c>
      <c r="B18" s="30">
        <v>401</v>
      </c>
      <c r="C18" s="31">
        <v>4</v>
      </c>
      <c r="D18" s="32" t="s">
        <v>28</v>
      </c>
      <c r="E18" s="32">
        <v>426</v>
      </c>
      <c r="F18" s="32">
        <v>48</v>
      </c>
      <c r="G18" s="33">
        <v>474</v>
      </c>
      <c r="H18" s="34">
        <f t="shared" si="5"/>
        <v>521.40000000000009</v>
      </c>
      <c r="I18" s="41">
        <v>4800</v>
      </c>
      <c r="J18" s="44">
        <f t="shared" si="1"/>
        <v>2275200</v>
      </c>
      <c r="K18" s="44">
        <f t="shared" si="2"/>
        <v>2161440</v>
      </c>
      <c r="L18" s="44">
        <f t="shared" si="3"/>
        <v>1820160</v>
      </c>
      <c r="M18" s="45">
        <f t="shared" si="4"/>
        <v>4500</v>
      </c>
    </row>
    <row r="19" spans="1:16">
      <c r="A19" s="29">
        <v>17</v>
      </c>
      <c r="B19" s="30">
        <v>402</v>
      </c>
      <c r="C19" s="31">
        <v>4</v>
      </c>
      <c r="D19" s="32" t="s">
        <v>29</v>
      </c>
      <c r="E19" s="32">
        <v>510</v>
      </c>
      <c r="F19" s="32">
        <v>80</v>
      </c>
      <c r="G19" s="33">
        <v>590</v>
      </c>
      <c r="H19" s="34">
        <f>G19*1.1</f>
        <v>649</v>
      </c>
      <c r="I19" s="41">
        <v>4800</v>
      </c>
      <c r="J19" s="44">
        <f t="shared" si="1"/>
        <v>2832000</v>
      </c>
      <c r="K19" s="44">
        <f t="shared" si="2"/>
        <v>2690400</v>
      </c>
      <c r="L19" s="44">
        <f t="shared" si="3"/>
        <v>2265600</v>
      </c>
      <c r="M19" s="45">
        <f t="shared" si="4"/>
        <v>6000</v>
      </c>
    </row>
    <row r="20" spans="1:16">
      <c r="A20" s="29">
        <v>18</v>
      </c>
      <c r="B20" s="30">
        <v>403</v>
      </c>
      <c r="C20" s="31">
        <v>4</v>
      </c>
      <c r="D20" s="32" t="s">
        <v>28</v>
      </c>
      <c r="E20" s="32">
        <v>374</v>
      </c>
      <c r="F20" s="32">
        <v>64</v>
      </c>
      <c r="G20" s="33">
        <f>E20+F20</f>
        <v>438</v>
      </c>
      <c r="H20" s="34">
        <f t="shared" si="5"/>
        <v>481.8</v>
      </c>
      <c r="I20" s="41">
        <v>4800</v>
      </c>
      <c r="J20" s="44">
        <f t="shared" si="1"/>
        <v>2102400</v>
      </c>
      <c r="K20" s="44">
        <f t="shared" si="2"/>
        <v>1997280</v>
      </c>
      <c r="L20" s="44">
        <f t="shared" si="3"/>
        <v>1681920</v>
      </c>
      <c r="M20" s="45">
        <f t="shared" si="4"/>
        <v>4500</v>
      </c>
    </row>
    <row r="21" spans="1:16">
      <c r="A21" s="29">
        <v>19</v>
      </c>
      <c r="B21" s="30">
        <v>404</v>
      </c>
      <c r="C21" s="31">
        <v>4</v>
      </c>
      <c r="D21" s="32" t="s">
        <v>29</v>
      </c>
      <c r="E21" s="32">
        <v>510</v>
      </c>
      <c r="F21" s="32">
        <v>80</v>
      </c>
      <c r="G21" s="33">
        <v>590</v>
      </c>
      <c r="H21" s="34">
        <f t="shared" si="5"/>
        <v>649</v>
      </c>
      <c r="I21" s="41">
        <v>4800</v>
      </c>
      <c r="J21" s="44">
        <f t="shared" si="1"/>
        <v>2832000</v>
      </c>
      <c r="K21" s="44">
        <f t="shared" si="2"/>
        <v>2690400</v>
      </c>
      <c r="L21" s="44">
        <f t="shared" si="3"/>
        <v>2265600</v>
      </c>
      <c r="M21" s="45">
        <f t="shared" si="4"/>
        <v>6000</v>
      </c>
    </row>
    <row r="22" spans="1:16">
      <c r="A22" s="29">
        <v>20</v>
      </c>
      <c r="B22" s="30">
        <v>405</v>
      </c>
      <c r="C22" s="31">
        <v>4</v>
      </c>
      <c r="D22" s="32" t="s">
        <v>28</v>
      </c>
      <c r="E22" s="32">
        <v>426</v>
      </c>
      <c r="F22" s="32">
        <v>48</v>
      </c>
      <c r="G22" s="33">
        <v>474</v>
      </c>
      <c r="H22" s="34">
        <f t="shared" si="5"/>
        <v>521.40000000000009</v>
      </c>
      <c r="I22" s="41">
        <v>4800</v>
      </c>
      <c r="J22" s="44">
        <f t="shared" si="1"/>
        <v>2275200</v>
      </c>
      <c r="K22" s="44">
        <f t="shared" si="2"/>
        <v>2161440</v>
      </c>
      <c r="L22" s="44">
        <f t="shared" si="3"/>
        <v>1820160</v>
      </c>
      <c r="M22" s="45">
        <f t="shared" si="4"/>
        <v>4500</v>
      </c>
    </row>
    <row r="23" spans="1:16">
      <c r="A23" s="29">
        <v>21</v>
      </c>
      <c r="B23" s="30">
        <v>501</v>
      </c>
      <c r="C23" s="31">
        <v>5</v>
      </c>
      <c r="D23" s="32" t="s">
        <v>28</v>
      </c>
      <c r="E23" s="32">
        <v>426</v>
      </c>
      <c r="F23" s="32">
        <v>48</v>
      </c>
      <c r="G23" s="33">
        <v>474</v>
      </c>
      <c r="H23" s="34">
        <f t="shared" si="5"/>
        <v>521.40000000000009</v>
      </c>
      <c r="I23" s="41">
        <v>4800</v>
      </c>
      <c r="J23" s="44">
        <f t="shared" si="1"/>
        <v>2275200</v>
      </c>
      <c r="K23" s="44">
        <f t="shared" si="2"/>
        <v>2161440</v>
      </c>
      <c r="L23" s="44">
        <f t="shared" si="3"/>
        <v>1820160</v>
      </c>
      <c r="M23" s="45">
        <f t="shared" si="4"/>
        <v>4500</v>
      </c>
    </row>
    <row r="24" spans="1:16">
      <c r="A24" s="29">
        <v>22</v>
      </c>
      <c r="B24" s="30">
        <v>502</v>
      </c>
      <c r="C24" s="31">
        <v>5</v>
      </c>
      <c r="D24" s="32" t="s">
        <v>29</v>
      </c>
      <c r="E24" s="32">
        <v>510</v>
      </c>
      <c r="F24" s="32">
        <v>80</v>
      </c>
      <c r="G24" s="33">
        <v>590</v>
      </c>
      <c r="H24" s="34">
        <f t="shared" si="5"/>
        <v>649</v>
      </c>
      <c r="I24" s="41">
        <v>4800</v>
      </c>
      <c r="J24" s="44">
        <f t="shared" si="1"/>
        <v>2832000</v>
      </c>
      <c r="K24" s="44">
        <f t="shared" si="2"/>
        <v>2690400</v>
      </c>
      <c r="L24" s="44">
        <f t="shared" si="3"/>
        <v>2265600</v>
      </c>
      <c r="M24" s="45">
        <f t="shared" si="4"/>
        <v>6000</v>
      </c>
      <c r="P24" s="2"/>
    </row>
    <row r="25" spans="1:16">
      <c r="A25" s="29">
        <v>23</v>
      </c>
      <c r="B25" s="30">
        <v>503</v>
      </c>
      <c r="C25" s="31">
        <v>5</v>
      </c>
      <c r="D25" s="32" t="s">
        <v>28</v>
      </c>
      <c r="E25" s="32">
        <v>374</v>
      </c>
      <c r="F25" s="32">
        <v>64</v>
      </c>
      <c r="G25" s="33">
        <f>E25+F25</f>
        <v>438</v>
      </c>
      <c r="H25" s="34">
        <f>G25*1.1</f>
        <v>481.8</v>
      </c>
      <c r="I25" s="41">
        <v>4800</v>
      </c>
      <c r="J25" s="44">
        <f t="shared" si="1"/>
        <v>2102400</v>
      </c>
      <c r="K25" s="44">
        <f t="shared" si="2"/>
        <v>1997280</v>
      </c>
      <c r="L25" s="44">
        <f t="shared" si="3"/>
        <v>1681920</v>
      </c>
      <c r="M25" s="45">
        <f t="shared" si="4"/>
        <v>4500</v>
      </c>
    </row>
    <row r="26" spans="1:16">
      <c r="A26" s="29">
        <v>24</v>
      </c>
      <c r="B26" s="30">
        <v>504</v>
      </c>
      <c r="C26" s="31">
        <v>5</v>
      </c>
      <c r="D26" s="32" t="s">
        <v>29</v>
      </c>
      <c r="E26" s="32">
        <v>510</v>
      </c>
      <c r="F26" s="32">
        <v>80</v>
      </c>
      <c r="G26" s="33">
        <v>590</v>
      </c>
      <c r="H26" s="34">
        <f t="shared" si="5"/>
        <v>649</v>
      </c>
      <c r="I26" s="41">
        <v>4800</v>
      </c>
      <c r="J26" s="44">
        <f t="shared" si="1"/>
        <v>2832000</v>
      </c>
      <c r="K26" s="44">
        <f t="shared" si="2"/>
        <v>2690400</v>
      </c>
      <c r="L26" s="44">
        <f t="shared" si="3"/>
        <v>2265600</v>
      </c>
      <c r="M26" s="45">
        <f t="shared" si="4"/>
        <v>6000</v>
      </c>
    </row>
    <row r="27" spans="1:16">
      <c r="A27" s="29">
        <v>25</v>
      </c>
      <c r="B27" s="30">
        <v>505</v>
      </c>
      <c r="C27" s="31">
        <v>5</v>
      </c>
      <c r="D27" s="32" t="s">
        <v>28</v>
      </c>
      <c r="E27" s="32">
        <v>426</v>
      </c>
      <c r="F27" s="32">
        <v>48</v>
      </c>
      <c r="G27" s="33">
        <v>474</v>
      </c>
      <c r="H27" s="34">
        <f t="shared" si="5"/>
        <v>521.40000000000009</v>
      </c>
      <c r="I27" s="41">
        <v>4800</v>
      </c>
      <c r="J27" s="44">
        <f t="shared" si="1"/>
        <v>2275200</v>
      </c>
      <c r="K27" s="44">
        <f t="shared" si="2"/>
        <v>2161440</v>
      </c>
      <c r="L27" s="44">
        <f t="shared" si="3"/>
        <v>1820160</v>
      </c>
      <c r="M27" s="45">
        <f t="shared" si="4"/>
        <v>4500</v>
      </c>
    </row>
    <row r="28" spans="1:16">
      <c r="A28" s="29">
        <v>26</v>
      </c>
      <c r="B28" s="30">
        <v>601</v>
      </c>
      <c r="C28" s="31">
        <v>6</v>
      </c>
      <c r="D28" s="32" t="s">
        <v>28</v>
      </c>
      <c r="E28" s="32">
        <v>426</v>
      </c>
      <c r="F28" s="32">
        <v>48</v>
      </c>
      <c r="G28" s="33">
        <v>474</v>
      </c>
      <c r="H28" s="34">
        <f t="shared" si="5"/>
        <v>521.40000000000009</v>
      </c>
      <c r="I28" s="41">
        <v>4800</v>
      </c>
      <c r="J28" s="44">
        <f t="shared" si="1"/>
        <v>2275200</v>
      </c>
      <c r="K28" s="44">
        <f t="shared" si="2"/>
        <v>2161440</v>
      </c>
      <c r="L28" s="44">
        <f t="shared" si="3"/>
        <v>1820160</v>
      </c>
      <c r="M28" s="45">
        <f t="shared" si="4"/>
        <v>4500</v>
      </c>
    </row>
    <row r="29" spans="1:16">
      <c r="A29" s="29">
        <v>27</v>
      </c>
      <c r="B29" s="30">
        <v>602</v>
      </c>
      <c r="C29" s="31">
        <v>6</v>
      </c>
      <c r="D29" s="32" t="s">
        <v>29</v>
      </c>
      <c r="E29" s="32">
        <v>510</v>
      </c>
      <c r="F29" s="32">
        <v>80</v>
      </c>
      <c r="G29" s="33">
        <v>590</v>
      </c>
      <c r="H29" s="34">
        <f t="shared" si="5"/>
        <v>649</v>
      </c>
      <c r="I29" s="41">
        <v>4800</v>
      </c>
      <c r="J29" s="44">
        <f t="shared" si="1"/>
        <v>2832000</v>
      </c>
      <c r="K29" s="44">
        <f t="shared" si="2"/>
        <v>2690400</v>
      </c>
      <c r="L29" s="44">
        <f t="shared" si="3"/>
        <v>2265600</v>
      </c>
      <c r="M29" s="45">
        <f t="shared" si="4"/>
        <v>6000</v>
      </c>
    </row>
    <row r="30" spans="1:16">
      <c r="A30" s="29">
        <v>28</v>
      </c>
      <c r="B30" s="30">
        <v>603</v>
      </c>
      <c r="C30" s="31">
        <v>6</v>
      </c>
      <c r="D30" s="32" t="s">
        <v>28</v>
      </c>
      <c r="E30" s="32">
        <v>374</v>
      </c>
      <c r="F30" s="32">
        <v>64</v>
      </c>
      <c r="G30" s="33">
        <f>E30+F30</f>
        <v>438</v>
      </c>
      <c r="H30" s="34">
        <f t="shared" si="5"/>
        <v>481.8</v>
      </c>
      <c r="I30" s="41">
        <v>4800</v>
      </c>
      <c r="J30" s="44">
        <f t="shared" si="1"/>
        <v>2102400</v>
      </c>
      <c r="K30" s="44">
        <f t="shared" si="2"/>
        <v>1997280</v>
      </c>
      <c r="L30" s="44">
        <f t="shared" si="3"/>
        <v>1681920</v>
      </c>
      <c r="M30" s="45">
        <f t="shared" si="4"/>
        <v>4500</v>
      </c>
    </row>
    <row r="31" spans="1:16">
      <c r="A31" s="29">
        <v>29</v>
      </c>
      <c r="B31" s="30">
        <v>604</v>
      </c>
      <c r="C31" s="31">
        <v>6</v>
      </c>
      <c r="D31" s="32" t="s">
        <v>29</v>
      </c>
      <c r="E31" s="32">
        <v>510</v>
      </c>
      <c r="F31" s="32">
        <v>80</v>
      </c>
      <c r="G31" s="33">
        <v>590</v>
      </c>
      <c r="H31" s="34">
        <f t="shared" si="5"/>
        <v>649</v>
      </c>
      <c r="I31" s="41">
        <v>4800</v>
      </c>
      <c r="J31" s="44">
        <f t="shared" si="1"/>
        <v>2832000</v>
      </c>
      <c r="K31" s="44">
        <f t="shared" si="2"/>
        <v>2690400</v>
      </c>
      <c r="L31" s="44">
        <f t="shared" si="3"/>
        <v>2265600</v>
      </c>
      <c r="M31" s="45">
        <f t="shared" si="4"/>
        <v>6000</v>
      </c>
    </row>
    <row r="32" spans="1:16">
      <c r="A32" s="29">
        <v>30</v>
      </c>
      <c r="B32" s="30">
        <v>605</v>
      </c>
      <c r="C32" s="31">
        <v>6</v>
      </c>
      <c r="D32" s="32" t="s">
        <v>28</v>
      </c>
      <c r="E32" s="32">
        <v>426</v>
      </c>
      <c r="F32" s="32">
        <v>48</v>
      </c>
      <c r="G32" s="33">
        <v>474</v>
      </c>
      <c r="H32" s="34">
        <f t="shared" si="5"/>
        <v>521.40000000000009</v>
      </c>
      <c r="I32" s="41">
        <v>4800</v>
      </c>
      <c r="J32" s="44">
        <f t="shared" si="1"/>
        <v>2275200</v>
      </c>
      <c r="K32" s="44">
        <f t="shared" si="2"/>
        <v>2161440</v>
      </c>
      <c r="L32" s="44">
        <f t="shared" si="3"/>
        <v>1820160</v>
      </c>
      <c r="M32" s="45">
        <f t="shared" si="4"/>
        <v>4500</v>
      </c>
      <c r="P32" s="5"/>
    </row>
    <row r="33" spans="1:21">
      <c r="A33" s="29">
        <v>31</v>
      </c>
      <c r="B33" s="30">
        <v>701</v>
      </c>
      <c r="C33" s="31">
        <v>7</v>
      </c>
      <c r="D33" s="32" t="s">
        <v>28</v>
      </c>
      <c r="E33" s="32">
        <v>426</v>
      </c>
      <c r="F33" s="32">
        <v>48</v>
      </c>
      <c r="G33" s="33">
        <v>474</v>
      </c>
      <c r="H33" s="34">
        <f t="shared" si="5"/>
        <v>521.40000000000009</v>
      </c>
      <c r="I33" s="41">
        <v>4800</v>
      </c>
      <c r="J33" s="44">
        <f t="shared" si="1"/>
        <v>2275200</v>
      </c>
      <c r="K33" s="44">
        <f t="shared" si="2"/>
        <v>2161440</v>
      </c>
      <c r="L33" s="44">
        <f t="shared" si="3"/>
        <v>1820160</v>
      </c>
      <c r="M33" s="45">
        <f t="shared" si="4"/>
        <v>4500</v>
      </c>
      <c r="P33" s="5"/>
      <c r="T33" s="13">
        <v>6000</v>
      </c>
      <c r="U33" s="13" t="s">
        <v>15</v>
      </c>
    </row>
    <row r="34" spans="1:21">
      <c r="A34" s="29">
        <v>32</v>
      </c>
      <c r="B34" s="30">
        <v>702</v>
      </c>
      <c r="C34" s="31">
        <v>7</v>
      </c>
      <c r="D34" s="32" t="s">
        <v>29</v>
      </c>
      <c r="E34" s="32">
        <v>510</v>
      </c>
      <c r="F34" s="32">
        <v>80</v>
      </c>
      <c r="G34" s="33">
        <v>590</v>
      </c>
      <c r="H34" s="34">
        <f t="shared" si="5"/>
        <v>649</v>
      </c>
      <c r="I34" s="41">
        <v>4800</v>
      </c>
      <c r="J34" s="44">
        <f t="shared" si="1"/>
        <v>2832000</v>
      </c>
      <c r="K34" s="44">
        <f t="shared" si="2"/>
        <v>2690400</v>
      </c>
      <c r="L34" s="44">
        <f t="shared" si="3"/>
        <v>2265600</v>
      </c>
      <c r="M34" s="45">
        <f t="shared" si="4"/>
        <v>6000</v>
      </c>
      <c r="T34" s="13" t="s">
        <v>14</v>
      </c>
      <c r="U34" s="14">
        <v>1E-3</v>
      </c>
    </row>
    <row r="35" spans="1:21">
      <c r="A35" s="29">
        <v>33</v>
      </c>
      <c r="B35" s="30">
        <v>703</v>
      </c>
      <c r="C35" s="31">
        <v>7</v>
      </c>
      <c r="D35" s="32" t="s">
        <v>28</v>
      </c>
      <c r="E35" s="32">
        <v>374</v>
      </c>
      <c r="F35" s="32">
        <v>64</v>
      </c>
      <c r="G35" s="33">
        <f>E35+F35</f>
        <v>438</v>
      </c>
      <c r="H35" s="34">
        <f t="shared" si="5"/>
        <v>481.8</v>
      </c>
      <c r="I35" s="41">
        <v>4800</v>
      </c>
      <c r="J35" s="44">
        <f t="shared" si="1"/>
        <v>2102400</v>
      </c>
      <c r="K35" s="44">
        <f t="shared" si="2"/>
        <v>1997280</v>
      </c>
      <c r="L35" s="44">
        <f t="shared" si="3"/>
        <v>1681920</v>
      </c>
      <c r="M35" s="45">
        <f t="shared" si="4"/>
        <v>4500</v>
      </c>
      <c r="T35" s="13"/>
      <c r="U35" s="13"/>
    </row>
    <row r="36" spans="1:21">
      <c r="A36" s="29">
        <v>34</v>
      </c>
      <c r="B36" s="30">
        <v>704</v>
      </c>
      <c r="C36" s="31">
        <v>7</v>
      </c>
      <c r="D36" s="32" t="s">
        <v>29</v>
      </c>
      <c r="E36" s="32">
        <v>510</v>
      </c>
      <c r="F36" s="32">
        <v>80</v>
      </c>
      <c r="G36" s="33">
        <v>590</v>
      </c>
      <c r="H36" s="34">
        <f t="shared" si="5"/>
        <v>649</v>
      </c>
      <c r="I36" s="41">
        <v>4800</v>
      </c>
      <c r="J36" s="44">
        <f t="shared" si="1"/>
        <v>2832000</v>
      </c>
      <c r="K36" s="44">
        <f t="shared" si="2"/>
        <v>2690400</v>
      </c>
      <c r="L36" s="44">
        <f t="shared" si="3"/>
        <v>2265600</v>
      </c>
      <c r="M36" s="45">
        <f t="shared" si="4"/>
        <v>6000</v>
      </c>
    </row>
    <row r="37" spans="1:21">
      <c r="A37" s="29">
        <v>35</v>
      </c>
      <c r="B37" s="30">
        <v>705</v>
      </c>
      <c r="C37" s="31">
        <v>7</v>
      </c>
      <c r="D37" s="32" t="s">
        <v>28</v>
      </c>
      <c r="E37" s="32">
        <v>426</v>
      </c>
      <c r="F37" s="32">
        <v>48</v>
      </c>
      <c r="G37" s="33">
        <v>474</v>
      </c>
      <c r="H37" s="34">
        <f t="shared" si="5"/>
        <v>521.40000000000009</v>
      </c>
      <c r="I37" s="41">
        <v>4800</v>
      </c>
      <c r="J37" s="44">
        <f t="shared" si="1"/>
        <v>2275200</v>
      </c>
      <c r="K37" s="44">
        <f t="shared" si="2"/>
        <v>2161440</v>
      </c>
      <c r="L37" s="44">
        <f t="shared" si="3"/>
        <v>1820160</v>
      </c>
      <c r="M37" s="45">
        <f t="shared" si="4"/>
        <v>4500</v>
      </c>
      <c r="O37" s="42"/>
    </row>
    <row r="38" spans="1:21" ht="14.25" customHeight="1">
      <c r="A38" s="59" t="s">
        <v>2</v>
      </c>
      <c r="B38" s="60"/>
      <c r="C38" s="60"/>
      <c r="D38" s="61"/>
      <c r="E38" s="54">
        <f>SUM(E3:E37)</f>
        <v>15722</v>
      </c>
      <c r="F38" s="54">
        <f>SUM(F3:F37)</f>
        <v>2240</v>
      </c>
      <c r="G38" s="55">
        <f>SUM(G3:G37)</f>
        <v>17962</v>
      </c>
      <c r="H38" s="55">
        <f>SUM(H3:H37)</f>
        <v>19758.2</v>
      </c>
      <c r="I38" s="56"/>
      <c r="J38" s="57">
        <f>SUM(J3:J37)</f>
        <v>86217600</v>
      </c>
      <c r="K38" s="58">
        <f>SUM(K3:K37)</f>
        <v>81906720</v>
      </c>
      <c r="L38" s="58">
        <f>SUM(L3:L37)</f>
        <v>68974080</v>
      </c>
      <c r="M38" s="53"/>
      <c r="O38" s="42"/>
    </row>
    <row r="39" spans="1:21">
      <c r="H39" s="39"/>
      <c r="K39" s="42"/>
      <c r="O39" s="42"/>
    </row>
    <row r="40" spans="1:21">
      <c r="C40" t="s">
        <v>36</v>
      </c>
      <c r="E40" t="s">
        <v>4</v>
      </c>
      <c r="F40" s="39"/>
      <c r="H40" t="s">
        <v>30</v>
      </c>
      <c r="L40" t="s">
        <v>2</v>
      </c>
    </row>
    <row r="41" spans="1:21" ht="16.5">
      <c r="C41" t="s">
        <v>31</v>
      </c>
      <c r="D41" s="38">
        <v>1</v>
      </c>
      <c r="E41" s="38">
        <v>39.590000000000003</v>
      </c>
      <c r="F41" s="39"/>
      <c r="G41" s="39">
        <f>E41*10.764</f>
        <v>426.14676000000003</v>
      </c>
      <c r="H41">
        <v>4.42</v>
      </c>
      <c r="I41" s="1">
        <f>H41*10.764</f>
        <v>47.576879999999996</v>
      </c>
      <c r="J41" s="43"/>
      <c r="L41" s="39">
        <f>G41+I41</f>
        <v>473.72364000000005</v>
      </c>
    </row>
    <row r="42" spans="1:21">
      <c r="D42" s="38">
        <v>2</v>
      </c>
      <c r="E42" s="38">
        <v>47.39</v>
      </c>
      <c r="F42" s="39"/>
      <c r="G42" s="39">
        <f t="shared" ref="G42:G45" si="6">E42*10.764</f>
        <v>510.10595999999998</v>
      </c>
      <c r="H42" s="38">
        <v>7.39</v>
      </c>
      <c r="I42" s="1">
        <f t="shared" ref="I42:I45" si="7">H42*10.764</f>
        <v>79.545959999999994</v>
      </c>
      <c r="L42" s="39">
        <f t="shared" ref="L42:L45" si="8">G42+I42</f>
        <v>589.65192000000002</v>
      </c>
    </row>
    <row r="43" spans="1:21">
      <c r="D43" s="38">
        <v>3</v>
      </c>
      <c r="E43" s="38">
        <v>34.78</v>
      </c>
      <c r="G43" s="39">
        <f t="shared" si="6"/>
        <v>374.37191999999999</v>
      </c>
      <c r="H43" s="38">
        <v>5.91</v>
      </c>
      <c r="I43" s="1">
        <f t="shared" si="7"/>
        <v>63.61524</v>
      </c>
      <c r="L43" s="39">
        <f t="shared" si="8"/>
        <v>437.98716000000002</v>
      </c>
    </row>
    <row r="44" spans="1:21">
      <c r="D44" s="38">
        <v>4</v>
      </c>
      <c r="E44" s="40">
        <v>47.39</v>
      </c>
      <c r="F44" s="39"/>
      <c r="G44" s="39">
        <f t="shared" si="6"/>
        <v>510.10595999999998</v>
      </c>
      <c r="H44" s="38">
        <v>7.39</v>
      </c>
      <c r="I44" s="1">
        <f t="shared" si="7"/>
        <v>79.545959999999994</v>
      </c>
      <c r="L44" s="39">
        <f t="shared" si="8"/>
        <v>589.65192000000002</v>
      </c>
    </row>
    <row r="45" spans="1:21">
      <c r="D45" s="38">
        <v>5</v>
      </c>
      <c r="E45" s="40">
        <v>39.590000000000003</v>
      </c>
      <c r="F45" s="39"/>
      <c r="G45" s="39">
        <f t="shared" si="6"/>
        <v>426.14676000000003</v>
      </c>
      <c r="H45" s="38">
        <v>4.42</v>
      </c>
      <c r="I45" s="1">
        <f t="shared" si="7"/>
        <v>47.576879999999996</v>
      </c>
      <c r="J45" s="24"/>
      <c r="K45" s="24"/>
      <c r="L45" s="39">
        <f t="shared" si="8"/>
        <v>473.72364000000005</v>
      </c>
    </row>
    <row r="46" spans="1:21">
      <c r="E46" s="40"/>
      <c r="F46" s="39"/>
    </row>
    <row r="47" spans="1:21">
      <c r="E47" s="40"/>
      <c r="F47" s="39"/>
    </row>
    <row r="48" spans="1:21">
      <c r="F48" s="39"/>
    </row>
    <row r="50" spans="6:8">
      <c r="F50" s="39"/>
    </row>
    <row r="51" spans="6:8">
      <c r="F51" s="39"/>
      <c r="H51" s="39"/>
    </row>
    <row r="52" spans="6:8">
      <c r="F52" s="39"/>
    </row>
    <row r="55" spans="6:8">
      <c r="G55" s="39"/>
    </row>
    <row r="56" spans="6:8">
      <c r="G56" s="39"/>
    </row>
    <row r="57" spans="6:8">
      <c r="G57" s="39"/>
    </row>
    <row r="58" spans="6:8">
      <c r="G58" s="39"/>
    </row>
    <row r="59" spans="6:8">
      <c r="G59" s="39"/>
    </row>
    <row r="62" spans="6:8">
      <c r="G62" s="39"/>
    </row>
    <row r="88" spans="7:7">
      <c r="G88" s="38">
        <v>3549.8</v>
      </c>
    </row>
    <row r="89" spans="7:7">
      <c r="G89" s="38">
        <v>756.02</v>
      </c>
    </row>
    <row r="90" spans="7:7">
      <c r="G90" s="38">
        <v>354.98</v>
      </c>
    </row>
    <row r="91" spans="7:7">
      <c r="G91" s="38">
        <f>SUM(G88:G90)</f>
        <v>4660.7999999999993</v>
      </c>
    </row>
    <row r="94" spans="7:7">
      <c r="G94" s="38">
        <v>16823</v>
      </c>
    </row>
    <row r="95" spans="7:7">
      <c r="G95" s="38">
        <v>15550</v>
      </c>
    </row>
    <row r="96" spans="7:7">
      <c r="G96" s="38">
        <v>16790</v>
      </c>
    </row>
    <row r="97" spans="7:8">
      <c r="G97" s="38">
        <f>SUM(G94:G96)</f>
        <v>49163</v>
      </c>
      <c r="H97" s="38">
        <f>G97/10.764</f>
        <v>4567.3541434410999</v>
      </c>
    </row>
  </sheetData>
  <mergeCells count="1">
    <mergeCell ref="A38:D38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B2:N31"/>
  <sheetViews>
    <sheetView topLeftCell="F19" zoomScale="130" zoomScaleNormal="130" workbookViewId="0">
      <selection activeCell="H34" sqref="H34"/>
    </sheetView>
  </sheetViews>
  <sheetFormatPr defaultRowHeight="15"/>
  <cols>
    <col min="5" max="5" width="12.140625" customWidth="1"/>
    <col min="6" max="6" width="14" customWidth="1"/>
    <col min="7" max="7" width="19.28515625" customWidth="1"/>
    <col min="8" max="8" width="22.42578125" customWidth="1"/>
    <col min="9" max="9" width="21.42578125" customWidth="1"/>
    <col min="10" max="10" width="12" customWidth="1"/>
    <col min="11" max="11" width="16.28515625" bestFit="1" customWidth="1"/>
    <col min="13" max="13" width="19.85546875" customWidth="1"/>
    <col min="14" max="14" width="15.140625" bestFit="1" customWidth="1"/>
    <col min="15" max="15" width="13.42578125" bestFit="1" customWidth="1"/>
  </cols>
  <sheetData>
    <row r="2" spans="2:14">
      <c r="B2" s="6" t="s">
        <v>12</v>
      </c>
      <c r="C2" s="6" t="s">
        <v>5</v>
      </c>
      <c r="D2" s="6"/>
      <c r="E2" s="6" t="s">
        <v>4</v>
      </c>
      <c r="F2" s="6" t="s">
        <v>8</v>
      </c>
      <c r="G2" s="6" t="s">
        <v>9</v>
      </c>
      <c r="H2" s="6" t="s">
        <v>10</v>
      </c>
      <c r="I2" s="6" t="s">
        <v>11</v>
      </c>
      <c r="J2" s="12"/>
      <c r="K2" s="12"/>
    </row>
    <row r="3" spans="2:14">
      <c r="B3" s="6" t="s">
        <v>6</v>
      </c>
      <c r="C3" s="16" t="s">
        <v>25</v>
      </c>
      <c r="D3" s="17">
        <v>28</v>
      </c>
      <c r="E3" s="36">
        <v>33796</v>
      </c>
      <c r="F3" s="48">
        <v>37176</v>
      </c>
      <c r="G3" s="49">
        <v>304164000</v>
      </c>
      <c r="H3" s="50">
        <v>288955800</v>
      </c>
      <c r="I3" s="50">
        <v>243331200</v>
      </c>
      <c r="J3" s="39">
        <v>2300</v>
      </c>
      <c r="K3" s="5">
        <f>F3*J3</f>
        <v>85504800</v>
      </c>
      <c r="L3" s="11">
        <v>34</v>
      </c>
      <c r="M3" s="11">
        <f>K3*L3%</f>
        <v>29071632.000000004</v>
      </c>
    </row>
    <row r="4" spans="2:14">
      <c r="B4" s="6" t="s">
        <v>7</v>
      </c>
      <c r="C4" s="16" t="s">
        <v>25</v>
      </c>
      <c r="D4" s="16">
        <v>28</v>
      </c>
      <c r="E4" s="36">
        <v>33630</v>
      </c>
      <c r="F4" s="48">
        <v>36993</v>
      </c>
      <c r="G4" s="49">
        <v>302670000</v>
      </c>
      <c r="H4" s="50">
        <v>287536500</v>
      </c>
      <c r="I4" s="50">
        <v>242136000</v>
      </c>
      <c r="J4" s="39">
        <v>2300</v>
      </c>
      <c r="K4" s="5">
        <f t="shared" ref="K4:K6" si="0">F4*J4</f>
        <v>85083900</v>
      </c>
      <c r="L4" s="51">
        <v>39</v>
      </c>
      <c r="M4" s="11">
        <f>K4*L4%</f>
        <v>33182721</v>
      </c>
      <c r="N4" s="2"/>
    </row>
    <row r="5" spans="2:14">
      <c r="B5" s="18" t="s">
        <v>23</v>
      </c>
      <c r="C5" s="16" t="s">
        <v>25</v>
      </c>
      <c r="D5" s="16">
        <v>28</v>
      </c>
      <c r="E5" s="36">
        <v>33741</v>
      </c>
      <c r="F5" s="48">
        <v>37115</v>
      </c>
      <c r="G5" s="49">
        <v>303669000</v>
      </c>
      <c r="H5" s="50">
        <v>288485550</v>
      </c>
      <c r="I5" s="50">
        <v>242935200</v>
      </c>
      <c r="J5" s="39">
        <v>2300</v>
      </c>
      <c r="K5" s="5">
        <f t="shared" si="0"/>
        <v>85364500</v>
      </c>
      <c r="L5" s="51">
        <v>34</v>
      </c>
      <c r="M5" s="11">
        <f>K5*L5%</f>
        <v>29023930.000000004</v>
      </c>
      <c r="N5" s="2"/>
    </row>
    <row r="6" spans="2:14">
      <c r="B6" s="18" t="s">
        <v>24</v>
      </c>
      <c r="C6" s="16" t="s">
        <v>26</v>
      </c>
      <c r="D6" s="16">
        <v>21</v>
      </c>
      <c r="E6" s="36">
        <v>25200</v>
      </c>
      <c r="F6" s="48">
        <v>27720</v>
      </c>
      <c r="G6" s="49">
        <v>226800000</v>
      </c>
      <c r="H6" s="50">
        <v>215460000</v>
      </c>
      <c r="I6" s="50">
        <v>181440000</v>
      </c>
      <c r="J6" s="39">
        <v>2300</v>
      </c>
      <c r="K6" s="5">
        <f t="shared" si="0"/>
        <v>63756000</v>
      </c>
      <c r="L6" s="51">
        <v>0</v>
      </c>
      <c r="M6" s="11">
        <f>K6*L6%</f>
        <v>0</v>
      </c>
    </row>
    <row r="7" spans="2:14">
      <c r="B7" s="62" t="s">
        <v>2</v>
      </c>
      <c r="C7" s="63"/>
      <c r="D7" s="6">
        <f t="shared" ref="D7:I7" si="1">SUM(D3:D6)</f>
        <v>105</v>
      </c>
      <c r="E7" s="9">
        <f t="shared" si="1"/>
        <v>126367</v>
      </c>
      <c r="F7" s="9">
        <f t="shared" si="1"/>
        <v>139004</v>
      </c>
      <c r="G7" s="7">
        <f t="shared" si="1"/>
        <v>1137303000</v>
      </c>
      <c r="H7" s="8">
        <f t="shared" si="1"/>
        <v>1080437850</v>
      </c>
      <c r="I7" s="8">
        <f t="shared" si="1"/>
        <v>909842400</v>
      </c>
      <c r="J7" s="38"/>
      <c r="K7" s="10">
        <f>SUM(K3:K6)</f>
        <v>319709200</v>
      </c>
      <c r="M7" s="52">
        <f>SUM(M3:M6)</f>
        <v>91278283</v>
      </c>
      <c r="N7" s="2"/>
    </row>
    <row r="8" spans="2:14">
      <c r="B8" s="12"/>
      <c r="C8" s="12"/>
      <c r="D8" s="12"/>
      <c r="E8" s="12"/>
      <c r="F8" s="12"/>
      <c r="G8" s="12"/>
      <c r="H8" s="12"/>
      <c r="I8" s="12"/>
      <c r="J8" s="38"/>
      <c r="K8" s="5"/>
    </row>
    <row r="9" spans="2:14">
      <c r="B9" s="12"/>
      <c r="C9" s="12"/>
      <c r="D9" s="12"/>
      <c r="E9" s="12"/>
      <c r="F9" s="12"/>
      <c r="G9" s="12"/>
      <c r="H9" s="12"/>
      <c r="I9" s="12"/>
      <c r="J9" s="38"/>
      <c r="K9" s="42"/>
    </row>
    <row r="10" spans="2:14">
      <c r="J10" s="38"/>
      <c r="K10" s="38"/>
    </row>
    <row r="11" spans="2:14">
      <c r="J11" s="38"/>
      <c r="K11" s="38">
        <f>K3+K5</f>
        <v>170869300</v>
      </c>
    </row>
    <row r="12" spans="2:14">
      <c r="K12">
        <f>K4</f>
        <v>85083900</v>
      </c>
    </row>
    <row r="13" spans="2:14">
      <c r="F13" t="s">
        <v>7</v>
      </c>
      <c r="G13" s="1">
        <f>F4</f>
        <v>36993</v>
      </c>
      <c r="K13">
        <f>K6</f>
        <v>63756000</v>
      </c>
    </row>
    <row r="14" spans="2:14">
      <c r="F14" t="s">
        <v>27</v>
      </c>
      <c r="G14" s="1">
        <f>F3+F5</f>
        <v>74291</v>
      </c>
    </row>
    <row r="15" spans="2:14">
      <c r="F15" t="s">
        <v>24</v>
      </c>
      <c r="G15" s="1">
        <f>F6</f>
        <v>27720</v>
      </c>
    </row>
    <row r="16" spans="2:14">
      <c r="G16" s="1">
        <f>SUM(G13:G15)</f>
        <v>139004</v>
      </c>
    </row>
    <row r="25" spans="6:10">
      <c r="F25" s="15" t="s">
        <v>4</v>
      </c>
      <c r="G25" s="15" t="s">
        <v>37</v>
      </c>
      <c r="H25" s="15" t="s">
        <v>9</v>
      </c>
      <c r="I25" s="15" t="s">
        <v>10</v>
      </c>
      <c r="J25" s="15" t="s">
        <v>11</v>
      </c>
    </row>
    <row r="26" spans="6:10">
      <c r="F26" s="23">
        <v>17906</v>
      </c>
      <c r="G26" s="23">
        <v>19697</v>
      </c>
      <c r="H26" s="23">
        <v>85948800</v>
      </c>
      <c r="I26" s="23">
        <v>81651360</v>
      </c>
      <c r="J26" s="23">
        <v>68759040</v>
      </c>
    </row>
    <row r="27" spans="6:10">
      <c r="F27" s="23">
        <v>17962</v>
      </c>
      <c r="G27" s="23">
        <v>19758</v>
      </c>
      <c r="H27" s="23">
        <v>86217600</v>
      </c>
      <c r="I27" s="23">
        <v>81906720</v>
      </c>
      <c r="J27" s="23">
        <v>68974080</v>
      </c>
    </row>
    <row r="28" spans="6:10">
      <c r="F28" s="23">
        <v>17906</v>
      </c>
      <c r="G28" s="23">
        <v>19697</v>
      </c>
      <c r="H28" s="23">
        <v>85948800</v>
      </c>
      <c r="I28" s="23">
        <v>81651360</v>
      </c>
      <c r="J28" s="23">
        <v>68759040</v>
      </c>
    </row>
    <row r="29" spans="6:10">
      <c r="F29" s="23">
        <v>17962</v>
      </c>
      <c r="G29" s="23">
        <v>19758</v>
      </c>
      <c r="H29" s="23">
        <v>86217600</v>
      </c>
      <c r="I29" s="23">
        <v>81906720</v>
      </c>
      <c r="J29" s="23">
        <v>68974080</v>
      </c>
    </row>
    <row r="30" spans="6:10">
      <c r="F30" s="15">
        <f>SUM(F26:F29)</f>
        <v>71736</v>
      </c>
      <c r="G30" s="15">
        <f>SUM(G26:G29)</f>
        <v>78910</v>
      </c>
      <c r="H30" s="15">
        <f>SUM(H26:H29)</f>
        <v>344332800</v>
      </c>
      <c r="I30" s="15">
        <f>SUM(I26:I29)</f>
        <v>327116160</v>
      </c>
      <c r="J30" s="15">
        <f>SUM(J26:J29)</f>
        <v>275466240</v>
      </c>
    </row>
    <row r="31" spans="6:10">
      <c r="G31">
        <f>G30*2500</f>
        <v>197275000</v>
      </c>
    </row>
  </sheetData>
  <mergeCells count="1">
    <mergeCell ref="B7:C7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T7:AF62"/>
  <sheetViews>
    <sheetView topLeftCell="B17" workbookViewId="0">
      <selection activeCell="O20" sqref="O20"/>
    </sheetView>
  </sheetViews>
  <sheetFormatPr defaultRowHeight="15"/>
  <sheetData>
    <row r="7" spans="31:32" ht="15.75" customHeight="1"/>
    <row r="8" spans="31:32" ht="15.75" customHeight="1"/>
    <row r="9" spans="31:32" ht="15.75" customHeight="1"/>
    <row r="10" spans="31:32" ht="15.75" customHeight="1"/>
    <row r="11" spans="31:32" ht="15.75" customHeight="1">
      <c r="AE11" s="1"/>
      <c r="AF11" s="23"/>
    </row>
    <row r="12" spans="31:32" ht="15.75" customHeight="1">
      <c r="AE12" s="1"/>
      <c r="AF12" s="23"/>
    </row>
    <row r="13" spans="31:32">
      <c r="AF13" s="15"/>
    </row>
    <row r="14" spans="31:32" ht="20.25" customHeight="1"/>
    <row r="15" spans="31:32" ht="16.5" customHeight="1"/>
    <row r="20" spans="20:32">
      <c r="T20" s="4"/>
    </row>
    <row r="21" spans="20:32" ht="19.5" customHeight="1">
      <c r="T21" s="4"/>
    </row>
    <row r="22" spans="20:32" ht="17.25" customHeight="1">
      <c r="T22" s="4"/>
    </row>
    <row r="23" spans="20:32" ht="15.75" thickBot="1">
      <c r="T23" s="3"/>
    </row>
    <row r="24" spans="20:32" ht="15.75" customHeight="1"/>
    <row r="25" spans="20:32" ht="15.75" customHeight="1" thickBot="1"/>
    <row r="26" spans="20:32" ht="15.75" thickBot="1">
      <c r="AB26" s="19"/>
      <c r="AC26" s="19"/>
      <c r="AD26" s="19"/>
      <c r="AE26" s="1"/>
      <c r="AF26" s="21"/>
    </row>
    <row r="27" spans="20:32" ht="15.75" thickBot="1">
      <c r="AB27" s="20"/>
      <c r="AC27" s="20"/>
      <c r="AD27" s="20"/>
      <c r="AE27" s="1"/>
      <c r="AF27" s="22"/>
    </row>
    <row r="28" spans="20:32">
      <c r="AF28" s="15"/>
    </row>
    <row r="33" spans="28:32" ht="13.5" customHeight="1"/>
    <row r="41" spans="28:32" ht="15.75" thickBot="1"/>
    <row r="42" spans="28:32" ht="15.75" thickBot="1">
      <c r="AB42" s="19"/>
      <c r="AC42" s="19"/>
      <c r="AD42" s="19"/>
      <c r="AE42" s="1"/>
      <c r="AF42" s="21"/>
    </row>
    <row r="43" spans="28:32" ht="15.75" thickBot="1">
      <c r="AB43" s="20"/>
      <c r="AC43" s="20"/>
      <c r="AD43" s="20"/>
      <c r="AE43" s="1"/>
      <c r="AF43" s="22"/>
    </row>
    <row r="44" spans="28:32" ht="15.75" thickBot="1">
      <c r="AB44" s="19"/>
      <c r="AC44" s="19"/>
      <c r="AD44" s="19"/>
      <c r="AE44" s="1"/>
      <c r="AF44" s="21"/>
    </row>
    <row r="45" spans="28:32">
      <c r="AF45" s="15"/>
    </row>
    <row r="58" spans="28:32" ht="15.75" thickBot="1"/>
    <row r="59" spans="28:32" ht="15.75" thickBot="1">
      <c r="AB59" s="19"/>
      <c r="AC59" s="19"/>
      <c r="AD59" s="19"/>
      <c r="AE59" s="1"/>
      <c r="AF59" s="21"/>
    </row>
    <row r="60" spans="28:32" ht="15.75" thickBot="1">
      <c r="AB60" s="20"/>
      <c r="AC60" s="20"/>
      <c r="AD60" s="20"/>
      <c r="AE60" s="1"/>
      <c r="AF60" s="22"/>
    </row>
    <row r="61" spans="28:32" ht="15.75" thickBot="1">
      <c r="AB61" s="19"/>
      <c r="AC61" s="19"/>
      <c r="AD61" s="19"/>
      <c r="AE61" s="1"/>
      <c r="AF61" s="21"/>
    </row>
    <row r="62" spans="28:32">
      <c r="AF62" s="15"/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topLeftCell="A4" workbookViewId="0">
      <selection activeCell="G22" sqref="G22:J24"/>
    </sheetView>
  </sheetViews>
  <sheetFormatPr defaultRowHeight="1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G26" sqref="G26"/>
    </sheetView>
  </sheetViews>
  <sheetFormatPr defaultRowHeight="1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A - Wing</vt:lpstr>
      <vt:lpstr>B - Wing </vt:lpstr>
      <vt:lpstr>C - Wing </vt:lpstr>
      <vt:lpstr>D - Wing</vt:lpstr>
      <vt:lpstr>Total</vt:lpstr>
      <vt:lpstr>RERA</vt:lpstr>
      <vt:lpstr>IGR</vt:lpstr>
      <vt:lpstr>Sheet1</vt:lpstr>
      <vt:lpstr>Sheet2</vt:lpstr>
      <vt:lpstr>Sheet3</vt:lpstr>
      <vt:lpstr>Sheet4</vt:lpstr>
      <vt:lpstr>Sheet5</vt:lpstr>
      <vt:lpstr>Sheet6</vt:lpstr>
    </vt:vector>
  </TitlesOfParts>
  <Company>NONE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COMP</cp:lastModifiedBy>
  <cp:lastPrinted>2013-08-31T05:30:46Z</cp:lastPrinted>
  <dcterms:created xsi:type="dcterms:W3CDTF">2013-08-30T08:57:19Z</dcterms:created>
  <dcterms:modified xsi:type="dcterms:W3CDTF">2024-03-14T11:28:04Z</dcterms:modified>
</cp:coreProperties>
</file>