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Pimpalgaon Baswant\"/>
    </mc:Choice>
  </mc:AlternateContent>
  <bookViews>
    <workbookView xWindow="0" yWindow="0" windowWidth="15360" windowHeight="7755" activeTab="2"/>
  </bookViews>
  <sheets>
    <sheet name="Calculation" sheetId="1" r:id="rId1"/>
    <sheet name="Listing4" sheetId="4" r:id="rId2"/>
    <sheet name="Listing3" sheetId="6" r:id="rId3"/>
  </sheets>
  <calcPr calcId="152511"/>
</workbook>
</file>

<file path=xl/calcChain.xml><?xml version="1.0" encoding="utf-8"?>
<calcChain xmlns="http://schemas.openxmlformats.org/spreadsheetml/2006/main">
  <c r="E64" i="1" l="1"/>
  <c r="E63" i="1"/>
  <c r="H7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46" i="1" s="1"/>
  <c r="D44" i="1" s="1"/>
  <c r="C43" i="1"/>
  <c r="C44" i="1" s="1"/>
  <c r="C45" i="1" s="1"/>
  <c r="C36" i="1" l="1"/>
  <c r="C37" i="1" s="1"/>
  <c r="C38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<sst xmlns="http://schemas.openxmlformats.org/spreadsheetml/2006/main" count="27" uniqueCount="24">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</sst>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/>
    <xf numFmtId="0" fontId="12" fillId="0" borderId="0" xfId="0" applyFont="1"/>
    <xf numFmtId="4" fontId="12" fillId="0" borderId="0" xfId="0" applyNumberFormat="1" applyFont="1"/>
    <xf numFmtId="10" fontId="1" fillId="0" borderId="0" xfId="0" applyNumberFormat="1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8</xdr:row>
      <xdr:rowOff>95250</xdr:rowOff>
    </xdr:from>
    <xdr:to>
      <xdr:col>9</xdr:col>
      <xdr:colOff>571500</xdr:colOff>
      <xdr:row>26</xdr:row>
      <xdr:rowOff>85725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19250"/>
          <a:ext cx="5734050" cy="3419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zoomScaleNormal="100" workbookViewId="0">
      <pane xSplit="3" ySplit="5" topLeftCell="I23" activePane="bottomRight" state="frozen"/>
      <selection pane="topRight" activeCell="D1" sqref="D1"/>
      <selection pane="bottomLeft" activeCell="A6" sqref="A6"/>
      <selection pane="bottomRight" activeCell="J36" sqref="J36"/>
    </sheetView>
  </sheetViews>
  <sheetFormatPr defaultRowHeight="16.5" x14ac:dyDescent="0.3"/>
  <cols>
    <col min="1" max="1" width="9.140625" style="54"/>
    <col min="2" max="2" width="18.57031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1150</v>
      </c>
      <c r="E2" s="4"/>
      <c r="F2" s="4"/>
      <c r="G2" s="23"/>
      <c r="H2" s="1"/>
    </row>
    <row r="3" spans="1:15" x14ac:dyDescent="0.3">
      <c r="B3" s="22" t="s">
        <v>10</v>
      </c>
      <c r="C3" s="25">
        <v>10000</v>
      </c>
      <c r="D3" s="64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11500000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349.26</v>
      </c>
      <c r="D7" s="35">
        <v>2011</v>
      </c>
      <c r="E7" s="35">
        <v>2024</v>
      </c>
      <c r="F7" s="35">
        <v>60</v>
      </c>
      <c r="G7" s="53">
        <v>21500</v>
      </c>
      <c r="H7" s="62">
        <f>E7-D7</f>
        <v>13</v>
      </c>
      <c r="I7" s="63">
        <f>IF(H7&gt;=5,90*H7/F7,0)</f>
        <v>19.5</v>
      </c>
      <c r="J7" s="64">
        <f t="shared" ref="J7:J12" si="0">G7/100*I7</f>
        <v>4192.5</v>
      </c>
      <c r="K7" s="64">
        <f>ROUND((G7-J7),0)</f>
        <v>17308</v>
      </c>
      <c r="L7" s="64">
        <f>ROUND((K7*C7),0)</f>
        <v>6044992</v>
      </c>
      <c r="M7" s="64">
        <f>ROUND((C7*G7),0)</f>
        <v>7509090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6044992</v>
      </c>
      <c r="M27" s="15">
        <f>SUM(M7:M26)</f>
        <v>7509090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8"/>
      <c r="M33" s="70"/>
      <c r="N33" s="72"/>
      <c r="O33" s="71"/>
    </row>
    <row r="34" spans="2:15" x14ac:dyDescent="0.3">
      <c r="C34" s="7" t="s">
        <v>22</v>
      </c>
      <c r="D34" s="7"/>
      <c r="E34" s="81"/>
      <c r="F34" s="78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11500000</v>
      </c>
      <c r="D35" s="74"/>
      <c r="E35" s="17"/>
      <c r="F35" s="79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6044992</v>
      </c>
      <c r="D36" s="74"/>
      <c r="E36" s="17"/>
      <c r="F36" s="79"/>
      <c r="G36" s="17"/>
      <c r="H36" s="18"/>
      <c r="I36" s="16"/>
      <c r="K36" s="18"/>
    </row>
    <row r="37" spans="2:15" x14ac:dyDescent="0.3">
      <c r="B37" s="11" t="s">
        <v>12</v>
      </c>
      <c r="C37" s="65">
        <f>C35+C36</f>
        <v>17544992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x14ac:dyDescent="0.3">
      <c r="B38" s="11" t="s">
        <v>13</v>
      </c>
      <c r="C38" s="65">
        <f>ROUND((C37*0.95),0)</f>
        <v>16667742</v>
      </c>
      <c r="D38" s="30"/>
      <c r="E38" s="80"/>
      <c r="F38" s="28"/>
      <c r="G38" s="37"/>
      <c r="H38" s="67"/>
      <c r="I38" s="28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14035993.600000001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14035994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0.39999999850988388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14035994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4367506.72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L27*0.85</f>
        <v>5138243.2</v>
      </c>
      <c r="D46" s="73"/>
      <c r="E46" s="27"/>
      <c r="F46" s="37"/>
      <c r="G46" s="37"/>
      <c r="H46" s="67"/>
      <c r="I46" s="27"/>
      <c r="J46" s="7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2:14" x14ac:dyDescent="0.3">
      <c r="B49" s="11"/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2:14" x14ac:dyDescent="0.3">
      <c r="B50" s="11"/>
      <c r="E50" s="77"/>
      <c r="F50" s="37"/>
      <c r="G50" s="37"/>
      <c r="H50" s="37"/>
      <c r="I50" s="27"/>
      <c r="J50" s="37"/>
      <c r="K50" s="40"/>
      <c r="L50" s="37"/>
      <c r="M50" s="39"/>
      <c r="N50" s="37"/>
    </row>
    <row r="51" spans="2:14" x14ac:dyDescent="0.3">
      <c r="B51" s="11"/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2:14" x14ac:dyDescent="0.3">
      <c r="E52" s="27"/>
      <c r="F52" s="37"/>
      <c r="G52" s="37"/>
      <c r="H52" s="37"/>
      <c r="I52" s="27"/>
      <c r="J52" s="37"/>
      <c r="K52" s="40"/>
      <c r="L52" s="37"/>
      <c r="M52" s="39"/>
      <c r="N52" s="37"/>
    </row>
    <row r="53" spans="2:14" x14ac:dyDescent="0.3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2:14" x14ac:dyDescent="0.3"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2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2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2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2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2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2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2:14" x14ac:dyDescent="0.3">
      <c r="E61" s="27">
        <v>2023</v>
      </c>
      <c r="F61" s="37"/>
      <c r="G61" s="37"/>
      <c r="H61" s="37"/>
      <c r="I61" s="27"/>
      <c r="J61" s="37"/>
      <c r="K61" s="27"/>
      <c r="L61" s="37"/>
      <c r="M61" s="37"/>
      <c r="N61" s="37"/>
    </row>
    <row r="62" spans="2:14" x14ac:dyDescent="0.3">
      <c r="E62" s="27">
        <v>2009</v>
      </c>
      <c r="F62" s="37"/>
      <c r="G62" s="37"/>
      <c r="H62" s="37"/>
      <c r="I62" s="27"/>
      <c r="J62" s="37"/>
      <c r="K62" s="27"/>
      <c r="L62" s="37"/>
      <c r="M62" s="37"/>
      <c r="N62" s="37"/>
    </row>
    <row r="63" spans="2:14" x14ac:dyDescent="0.3">
      <c r="E63" s="27">
        <f>E61-E62</f>
        <v>14</v>
      </c>
      <c r="F63" s="37"/>
      <c r="G63" s="37"/>
      <c r="H63" s="37"/>
      <c r="I63" s="27"/>
      <c r="J63" s="37"/>
      <c r="K63" s="27"/>
      <c r="L63" s="37"/>
      <c r="M63" s="37"/>
      <c r="N63" s="37"/>
    </row>
    <row r="64" spans="2:14" x14ac:dyDescent="0.3">
      <c r="E64" s="27">
        <f>E63-60</f>
        <v>-46</v>
      </c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zoomScaleNormal="100" workbookViewId="0">
      <selection activeCell="L18" sqref="L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55" zoomScaleNormal="55" workbookViewId="0">
      <selection activeCell="I30" sqref="I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Listing4</vt:lpstr>
      <vt:lpstr>Listing3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2024-03-14T06:49:27Z</dcterms:modified>
</cp:coreProperties>
</file>