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225"/>
  <workbookPr filterPrivacy="1" defaultThemeVersion="124226"/>
  <xr:revisionPtr revIDLastSave="0" documentId="13_ncr:1_{AAC9FB13-141D-427D-8AEF-3B450CB6B6A0}" xr6:coauthVersionLast="47" xr6:coauthVersionMax="47" xr10:uidLastSave="{00000000-0000-0000-0000-000000000000}"/>
  <bookViews>
    <workbookView xWindow="1755" yWindow="780" windowWidth="13335" windowHeight="1539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7" i="1" l="1"/>
  <c r="D16" i="1"/>
  <c r="C18" i="1"/>
  <c r="C10" i="1"/>
  <c r="C11" i="1" s="1"/>
  <c r="C8" i="1"/>
  <c r="C6" i="1"/>
  <c r="C5" i="1"/>
  <c r="C14" i="1" s="1"/>
  <c r="E21" i="1"/>
  <c r="E19" i="1"/>
  <c r="J26" i="1"/>
  <c r="D26" i="1"/>
  <c r="D25" i="1"/>
  <c r="J25" i="1"/>
  <c r="F12" i="1"/>
  <c r="F9" i="1"/>
  <c r="F13" i="1" s="1"/>
  <c r="F6" i="1"/>
  <c r="B18" i="1"/>
  <c r="H34" i="1"/>
  <c r="C38" i="1"/>
  <c r="F35" i="1"/>
  <c r="F39" i="1"/>
  <c r="G39" i="1" s="1"/>
  <c r="C39" i="1"/>
  <c r="F38" i="1"/>
  <c r="C37" i="1"/>
  <c r="C36" i="1"/>
  <c r="F36" i="1"/>
  <c r="G36" i="1" s="1"/>
  <c r="B10" i="1"/>
  <c r="B11" i="1" s="1"/>
  <c r="B8" i="1"/>
  <c r="B6" i="1"/>
  <c r="B5" i="1"/>
  <c r="B14" i="1" s="1"/>
  <c r="C12" i="1" l="1"/>
  <c r="C13" i="1" s="1"/>
  <c r="C15" i="1" s="1"/>
  <c r="C17" i="1" s="1"/>
  <c r="C19" i="1" s="1"/>
  <c r="F10" i="1"/>
  <c r="F11" i="1"/>
  <c r="G35" i="1"/>
  <c r="G38" i="1"/>
  <c r="B12" i="1"/>
  <c r="B13" i="1" s="1"/>
  <c r="C35" i="1"/>
  <c r="C34" i="1"/>
  <c r="C33" i="1"/>
  <c r="B15" i="1" l="1"/>
  <c r="B17" i="1" s="1"/>
  <c r="I29" i="1"/>
  <c r="B19" i="1" l="1"/>
  <c r="I28" i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<sst xmlns="http://schemas.openxmlformats.org/spreadsheetml/2006/main" count="36" uniqueCount="31">
  <si>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</si>
  <si>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</si>
  <si>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</si>
  <si>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</si>
  <si>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</si>
  <si>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</si>
  <si>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</si>
  <si>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</si>
  <si>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</si>
  <si>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</si>
  <si>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</si>
  <si>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</si>
  <si>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</si>
  <si>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</si>
  <si>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</si>
  <si>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</si>
  <si>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</si>
  <si>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</si>
  <si>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</si>
  <si>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</si>
  <si>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</si>
  <si>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</si>
  <si>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</si>
  <si>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Rate</t>
  </si>
  <si>
    <t>Fair Market Value</t>
  </si>
  <si>
    <t>RV</t>
  </si>
  <si>
    <t>DV</t>
  </si>
  <si>
    <t>Measurement</t>
  </si>
  <si>
    <t>Loft</t>
  </si>
  <si>
    <t>Higher Weightage Remark</t>
  </si>
  <si>
    <t>Depreciation (100-10)X31/60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</si>
</sst>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0" fontId="10" fillId="0" borderId="6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4" fillId="2" borderId="0" xfId="0" applyFont="1" applyFill="1"/>
    <xf numFmtId="0" fontId="0" fillId="3" borderId="0" xfId="0" applyFill="1"/>
    <xf numFmtId="0" fontId="14" fillId="3" borderId="0" xfId="0" applyFont="1" applyFill="1"/>
    <xf numFmtId="0" fontId="14" fillId="4" borderId="1" xfId="0" applyFont="1" applyFill="1" applyBorder="1"/>
    <xf numFmtId="43" fontId="14" fillId="4" borderId="1" xfId="0" applyNumberFormat="1" applyFont="1" applyFill="1" applyBorder="1"/>
    <xf numFmtId="0" fontId="15" fillId="4" borderId="1" xfId="0" applyFont="1" applyFill="1" applyBorder="1" applyAlignment="1">
      <alignment vertical="top"/>
    </xf>
    <xf numFmtId="43" fontId="15" fillId="4" borderId="1" xfId="1" applyFont="1" applyFill="1" applyBorder="1" applyAlignment="1">
      <alignment vertical="top"/>
    </xf>
    <xf numFmtId="43" fontId="15" fillId="4" borderId="1" xfId="0" applyNumberFormat="1" applyFont="1" applyFill="1" applyBorder="1" applyAlignment="1">
      <alignment vertical="top"/>
    </xf>
    <xf numFmtId="0" fontId="2" fillId="4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583233</xdr:colOff>
      <xdr:row>46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8A33F3-09CE-4E10-9912-0171F0BD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23233" cy="884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583233</xdr:colOff>
      <xdr:row>46</xdr:row>
      <xdr:rowOff>67907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E097F3-8CC5-47D8-AF5D-D5B7C6D3F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23233" cy="8830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334187</xdr:colOff>
      <xdr:row>36</xdr:row>
      <xdr:rowOff>153378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3E4453-88DB-46DF-BD93-3060F20B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20587" cy="701137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34</xdr:col>
      <xdr:colOff>344905</xdr:colOff>
      <xdr:row>46</xdr:row>
      <xdr:rowOff>105960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A4EC04-A324-428E-A33D-0256FEF86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381000"/>
          <a:ext cx="14365705" cy="8487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182362</xdr:colOff>
      <xdr:row>37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03BC85-EE52-48E7-9C02-9AF6A75D0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35962" cy="71161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267248</xdr:colOff>
      <xdr:row>29</xdr:row>
      <xdr:rowOff>57929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8E8C13-EA36-4E85-B8CF-E03BE16A9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24848" cy="5582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G4" sqref="G4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4"/>
      <c r="C2" s="24"/>
      <c r="D2" s="7"/>
      <c r="E2" t="s">
        <v>12</v>
      </c>
    </row>
    <row r="3" spans="1:17" ht="16.5" x14ac:dyDescent="0.3">
      <c r="A3" s="16" t="s">
        <v>0</v>
      </c>
      <c r="B3" s="25">
        <v>19000</v>
      </c>
      <c r="C3" s="25">
        <v>18600</v>
      </c>
      <c r="D3" s="10"/>
      <c r="E3">
        <v>1993</v>
      </c>
      <c r="F3" s="3">
        <v>2024</v>
      </c>
      <c r="G3" s="4">
        <f>F3-E3</f>
        <v>31</v>
      </c>
      <c r="L3" s="3"/>
      <c r="M3" s="4"/>
    </row>
    <row r="4" spans="1:17" ht="33" x14ac:dyDescent="0.3">
      <c r="A4" s="17" t="s">
        <v>1</v>
      </c>
      <c r="B4" s="25">
        <v>2500</v>
      </c>
      <c r="C4" s="25">
        <v>2500</v>
      </c>
      <c r="D4" s="10"/>
      <c r="E4" s="33"/>
      <c r="F4" s="3"/>
      <c r="G4" s="4"/>
      <c r="H4" s="24"/>
      <c r="K4" s="31"/>
      <c r="L4" s="3"/>
      <c r="M4" s="4"/>
    </row>
    <row r="5" spans="1:17" ht="16.5" x14ac:dyDescent="0.3">
      <c r="A5" s="16" t="s">
        <v>2</v>
      </c>
      <c r="B5" s="25">
        <f>B3-B4</f>
        <v>16500</v>
      </c>
      <c r="C5" s="25">
        <f>C3-C4</f>
        <v>16100</v>
      </c>
      <c r="D5" s="10"/>
      <c r="E5" s="47" t="s">
        <v>21</v>
      </c>
      <c r="F5" s="47" t="s">
        <v>22</v>
      </c>
      <c r="G5" s="14"/>
      <c r="H5" s="8"/>
      <c r="I5" s="8"/>
      <c r="M5" s="37"/>
      <c r="N5" s="28"/>
      <c r="O5" s="28"/>
      <c r="P5" s="28"/>
      <c r="Q5" s="28"/>
    </row>
    <row r="6" spans="1:17" ht="16.5" x14ac:dyDescent="0.3">
      <c r="A6" s="16" t="s">
        <v>3</v>
      </c>
      <c r="B6" s="25">
        <f>B4</f>
        <v>2500</v>
      </c>
      <c r="C6" s="25">
        <f>C4</f>
        <v>2500</v>
      </c>
      <c r="D6" s="10">
        <v>1993</v>
      </c>
      <c r="E6" s="48"/>
      <c r="F6" s="48">
        <f>25*10.764</f>
        <v>269.09999999999997</v>
      </c>
      <c r="G6" s="14"/>
      <c r="H6" s="10"/>
      <c r="I6" s="8"/>
      <c r="M6" s="37"/>
      <c r="N6" s="28"/>
      <c r="O6" s="28"/>
      <c r="P6" s="28"/>
      <c r="Q6" s="28"/>
    </row>
    <row r="7" spans="1:17" ht="16.5" x14ac:dyDescent="0.3">
      <c r="A7" s="16" t="s">
        <v>4</v>
      </c>
      <c r="B7" s="18">
        <v>31</v>
      </c>
      <c r="C7" s="18">
        <v>31</v>
      </c>
      <c r="D7" s="34"/>
      <c r="E7" s="49" t="s">
        <v>20</v>
      </c>
      <c r="F7" s="50">
        <v>269</v>
      </c>
      <c r="G7" s="5"/>
      <c r="H7" s="8"/>
      <c r="I7" s="8"/>
      <c r="M7" s="38"/>
      <c r="N7" s="28"/>
      <c r="O7" s="28"/>
      <c r="P7" s="28"/>
      <c r="Q7" s="28"/>
    </row>
    <row r="8" spans="1:17" ht="16.5" x14ac:dyDescent="0.3">
      <c r="A8" s="16" t="s">
        <v>5</v>
      </c>
      <c r="B8" s="18">
        <f>B9-B7</f>
        <v>29</v>
      </c>
      <c r="C8" s="18">
        <f>C9-C7</f>
        <v>29</v>
      </c>
      <c r="D8" s="34"/>
      <c r="E8" s="51" t="s">
        <v>23</v>
      </c>
      <c r="F8" s="51">
        <v>18600</v>
      </c>
      <c r="G8" s="5"/>
      <c r="H8" s="10"/>
      <c r="I8" s="10"/>
      <c r="M8" s="38"/>
      <c r="N8" s="28"/>
      <c r="O8" s="28"/>
      <c r="P8" s="28"/>
      <c r="Q8" s="28"/>
    </row>
    <row r="9" spans="1:17" ht="16.5" x14ac:dyDescent="0.3">
      <c r="A9" s="16" t="s">
        <v>6</v>
      </c>
      <c r="B9" s="18">
        <v>60</v>
      </c>
      <c r="C9" s="18">
        <v>60</v>
      </c>
      <c r="D9" s="34"/>
      <c r="E9" s="51" t="s">
        <v>24</v>
      </c>
      <c r="F9" s="51">
        <f>F8*F7</f>
        <v>5003400</v>
      </c>
      <c r="G9" s="13"/>
      <c r="H9" s="8"/>
      <c r="I9" s="8"/>
      <c r="J9" s="30"/>
      <c r="M9" s="38"/>
      <c r="N9" s="28"/>
      <c r="O9" s="28"/>
      <c r="P9" s="28"/>
      <c r="Q9" s="28"/>
    </row>
    <row r="10" spans="1:17" ht="33" x14ac:dyDescent="0.3">
      <c r="A10" s="17" t="s">
        <v>30</v>
      </c>
      <c r="B10" s="18">
        <f>90*B7/B9</f>
        <v>46.5</v>
      </c>
      <c r="C10" s="18">
        <f>90*C7/C9</f>
        <v>46.5</v>
      </c>
      <c r="D10" s="34"/>
      <c r="E10" s="51" t="s">
        <v>25</v>
      </c>
      <c r="F10" s="51">
        <f>F9*0.9</f>
        <v>4503060</v>
      </c>
      <c r="G10" s="13"/>
      <c r="H10" s="28"/>
      <c r="I10" s="28"/>
      <c r="J10" s="30"/>
      <c r="K10" s="30"/>
      <c r="L10" s="27"/>
      <c r="M10" s="38"/>
      <c r="N10" s="28"/>
      <c r="O10" s="28"/>
      <c r="P10" s="28"/>
      <c r="Q10" s="28"/>
    </row>
    <row r="11" spans="1:17" ht="16.5" x14ac:dyDescent="0.3">
      <c r="A11" s="16"/>
      <c r="B11" s="26">
        <f>B10%</f>
        <v>0.46500000000000002</v>
      </c>
      <c r="C11" s="26">
        <f>C10%</f>
        <v>0.46500000000000002</v>
      </c>
      <c r="D11" s="35"/>
      <c r="E11" s="51" t="s">
        <v>26</v>
      </c>
      <c r="F11" s="51">
        <f>F9*0.8</f>
        <v>4002720</v>
      </c>
      <c r="G11" s="13"/>
      <c r="H11" s="28"/>
      <c r="I11" s="28"/>
      <c r="J11" s="30"/>
      <c r="K11" s="30"/>
      <c r="L11" s="27"/>
      <c r="M11" s="39"/>
      <c r="N11" s="28"/>
      <c r="O11" s="28"/>
      <c r="P11" s="28"/>
      <c r="Q11" s="28"/>
    </row>
    <row r="12" spans="1:17" ht="16.5" x14ac:dyDescent="0.3">
      <c r="A12" s="16" t="s">
        <v>7</v>
      </c>
      <c r="B12" s="25">
        <f>B6*B11</f>
        <v>1162.5</v>
      </c>
      <c r="C12" s="25">
        <f>C6*C11</f>
        <v>1162.5</v>
      </c>
      <c r="D12" s="36"/>
      <c r="E12" s="51" t="s">
        <v>11</v>
      </c>
      <c r="F12" s="51">
        <f>F7*2500</f>
        <v>672500</v>
      </c>
      <c r="G12" s="13"/>
      <c r="H12" s="28"/>
      <c r="I12" s="28"/>
      <c r="J12" s="30"/>
      <c r="K12" s="30"/>
      <c r="L12" s="27"/>
      <c r="M12" s="37"/>
      <c r="N12" s="28"/>
      <c r="O12" s="28"/>
      <c r="P12" s="28"/>
      <c r="Q12" s="28"/>
    </row>
    <row r="13" spans="1:17" ht="16.5" x14ac:dyDescent="0.3">
      <c r="A13" s="16" t="s">
        <v>8</v>
      </c>
      <c r="B13" s="25">
        <f>B6-B12</f>
        <v>1337.5</v>
      </c>
      <c r="C13" s="25">
        <f>C6-C12</f>
        <v>1337.5</v>
      </c>
      <c r="D13" s="36">
        <v>269</v>
      </c>
      <c r="E13" s="51" t="s">
        <v>15</v>
      </c>
      <c r="F13" s="51">
        <f>F9*0.025/12</f>
        <v>10423.75</v>
      </c>
      <c r="G13" s="13"/>
      <c r="H13" s="43"/>
      <c r="I13" s="28"/>
      <c r="J13" s="30"/>
      <c r="K13" s="30"/>
      <c r="L13" s="27"/>
      <c r="M13" s="37"/>
      <c r="N13" s="28"/>
      <c r="O13" s="28"/>
      <c r="P13" s="28"/>
      <c r="Q13" s="28"/>
    </row>
    <row r="14" spans="1:17" ht="16.5" x14ac:dyDescent="0.3">
      <c r="A14" s="16" t="s">
        <v>2</v>
      </c>
      <c r="B14" s="25">
        <f>B5</f>
        <v>16500</v>
      </c>
      <c r="C14" s="25">
        <f>C5</f>
        <v>16100</v>
      </c>
      <c r="D14" s="10">
        <v>16100</v>
      </c>
      <c r="E14" s="6"/>
      <c r="G14" s="13"/>
      <c r="H14" s="28"/>
      <c r="I14" s="28"/>
      <c r="J14" s="30"/>
      <c r="K14" s="30"/>
      <c r="L14" s="27"/>
      <c r="M14" s="37"/>
      <c r="N14" s="28"/>
      <c r="O14" s="28"/>
      <c r="P14" s="28"/>
      <c r="Q14" s="28"/>
    </row>
    <row r="15" spans="1:17" ht="16.5" x14ac:dyDescent="0.3">
      <c r="A15" s="16" t="s">
        <v>9</v>
      </c>
      <c r="B15" s="25">
        <f>B14+B13</f>
        <v>17837.5</v>
      </c>
      <c r="C15" s="25">
        <f>C14+C13</f>
        <v>17437.5</v>
      </c>
      <c r="D15" s="10">
        <v>1338</v>
      </c>
      <c r="E15" s="6"/>
      <c r="G15" s="13"/>
      <c r="H15" s="30"/>
      <c r="I15" s="30"/>
      <c r="J15" s="30"/>
      <c r="K15" s="30"/>
      <c r="L15" s="27"/>
      <c r="M15" s="4"/>
    </row>
    <row r="16" spans="1:17" ht="16.5" x14ac:dyDescent="0.3">
      <c r="A16" s="16" t="s">
        <v>20</v>
      </c>
      <c r="B16" s="19">
        <v>269</v>
      </c>
      <c r="C16" s="19">
        <v>269</v>
      </c>
      <c r="D16" s="10">
        <f>SUM(D14:D15)</f>
        <v>17438</v>
      </c>
      <c r="E16" s="5"/>
      <c r="F16" s="5"/>
      <c r="G16" s="5"/>
      <c r="H16" s="6"/>
      <c r="M16" s="29"/>
    </row>
    <row r="17" spans="1:14" ht="16.5" x14ac:dyDescent="0.3">
      <c r="A17" s="16" t="s">
        <v>10</v>
      </c>
      <c r="B17" s="20">
        <f>B15*B16</f>
        <v>4798287.5</v>
      </c>
      <c r="C17" s="20">
        <f>C15*C16</f>
        <v>4690687.5</v>
      </c>
      <c r="D17" s="10">
        <f>D13*D16</f>
        <v>4690822</v>
      </c>
      <c r="E17" s="5" t="s">
        <v>27</v>
      </c>
      <c r="F17" s="32" t="s">
        <v>28</v>
      </c>
      <c r="G17" s="5"/>
      <c r="H17" s="6"/>
      <c r="M17" s="5"/>
      <c r="N17" s="6"/>
    </row>
    <row r="18" spans="1:14" ht="16.5" x14ac:dyDescent="0.3">
      <c r="A18" s="16" t="s">
        <v>11</v>
      </c>
      <c r="B18" s="21">
        <f>1079*B4</f>
        <v>2697500</v>
      </c>
      <c r="C18" s="21">
        <f>1079*C4</f>
        <v>2697500</v>
      </c>
      <c r="D18" s="10"/>
      <c r="E18" s="6">
        <v>245</v>
      </c>
      <c r="F18" s="5">
        <v>93</v>
      </c>
      <c r="H18" s="52" t="s">
        <v>29</v>
      </c>
    </row>
    <row r="19" spans="1:14" ht="16.5" x14ac:dyDescent="0.3">
      <c r="A19" s="18" t="s">
        <v>15</v>
      </c>
      <c r="B19" s="21">
        <f>B17*0.03/12</f>
        <v>11995.71875</v>
      </c>
      <c r="C19" s="21">
        <f>C17*0.03/12</f>
        <v>11726.71875</v>
      </c>
      <c r="D19" s="10"/>
      <c r="E19" s="6">
        <f>E18*1.2</f>
        <v>294</v>
      </c>
      <c r="F19" s="5"/>
    </row>
    <row r="20" spans="1:14" x14ac:dyDescent="0.25">
      <c r="B20" s="12"/>
      <c r="E20">
        <v>17000</v>
      </c>
    </row>
    <row r="21" spans="1:14" x14ac:dyDescent="0.25">
      <c r="B21" s="12"/>
      <c r="E21" s="6">
        <f>E20*E19</f>
        <v>4998000</v>
      </c>
    </row>
    <row r="23" spans="1:14" x14ac:dyDescent="0.25">
      <c r="C23" t="s">
        <v>13</v>
      </c>
    </row>
    <row r="24" spans="1:14" x14ac:dyDescent="0.25">
      <c r="B24" s="9" t="s">
        <v>14</v>
      </c>
      <c r="C24" s="8" t="s">
        <v>19</v>
      </c>
      <c r="D24" s="8"/>
      <c r="E24" s="8" t="s">
        <v>10</v>
      </c>
      <c r="F24" s="8" t="s">
        <v>16</v>
      </c>
      <c r="G24" s="8" t="s">
        <v>17</v>
      </c>
      <c r="H24" s="8" t="s">
        <v>18</v>
      </c>
      <c r="I24" s="8"/>
    </row>
    <row r="25" spans="1:14" ht="17.25" x14ac:dyDescent="0.3">
      <c r="B25" s="9">
        <v>225</v>
      </c>
      <c r="C25" s="8">
        <v>315</v>
      </c>
      <c r="D25" s="8">
        <f>B25*1.2</f>
        <v>270</v>
      </c>
      <c r="E25" s="8">
        <v>5500000</v>
      </c>
      <c r="F25" s="10">
        <f t="shared" ref="F25:F31" si="0">E25/B25</f>
        <v>24444.444444444445</v>
      </c>
      <c r="G25" s="10">
        <f>E25/C25</f>
        <v>17460.317460317459</v>
      </c>
      <c r="H25" s="10" t="e">
        <f>E25/#REF!</f>
        <v>#REF!</v>
      </c>
      <c r="I25" s="8">
        <f>C25/B25</f>
        <v>1.4</v>
      </c>
      <c r="J25" s="15">
        <f>E25/D25</f>
        <v>20370.370370370369</v>
      </c>
    </row>
    <row r="26" spans="1:14" ht="17.25" x14ac:dyDescent="0.3">
      <c r="B26" s="9">
        <v>225</v>
      </c>
      <c r="C26" s="8">
        <v>315</v>
      </c>
      <c r="D26" s="8">
        <f>B26*1.2</f>
        <v>270</v>
      </c>
      <c r="E26" s="8">
        <v>5400000</v>
      </c>
      <c r="F26" s="10">
        <f t="shared" si="0"/>
        <v>24000</v>
      </c>
      <c r="G26" s="10">
        <f>E26/C26</f>
        <v>17142.857142857141</v>
      </c>
      <c r="H26" s="10" t="e">
        <f>E26/#REF!</f>
        <v>#REF!</v>
      </c>
      <c r="I26" s="8">
        <f>C26/B26</f>
        <v>1.4</v>
      </c>
      <c r="J26" s="15">
        <f>E26/D26</f>
        <v>20000</v>
      </c>
    </row>
    <row r="27" spans="1:14" x14ac:dyDescent="0.25">
      <c r="B27" s="9"/>
      <c r="C27" s="8"/>
      <c r="D27" s="8"/>
      <c r="E27" s="10"/>
      <c r="F27" s="10" t="e">
        <f t="shared" si="0"/>
        <v>#DIV/0!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/>
      <c r="C28" s="8"/>
      <c r="D28" s="8"/>
      <c r="E28" s="10"/>
      <c r="F28" s="10" t="e">
        <f t="shared" si="0"/>
        <v>#DIV/0!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2"/>
      <c r="E29" s="23"/>
      <c r="F29" s="23" t="e">
        <f t="shared" si="0"/>
        <v>#DIV/0!</v>
      </c>
      <c r="G29" s="10" t="e">
        <f t="shared" si="1"/>
        <v>#DIV/0!</v>
      </c>
      <c r="H29" s="23" t="e">
        <f>E29/#REF!</f>
        <v>#REF!</v>
      </c>
      <c r="I29" s="8" t="e">
        <f>C29/B29</f>
        <v>#DIV/0!</v>
      </c>
    </row>
    <row r="30" spans="1:14" x14ac:dyDescent="0.25">
      <c r="E30" s="23"/>
      <c r="F30" s="23" t="e">
        <f t="shared" si="0"/>
        <v>#DIV/0!</v>
      </c>
      <c r="G30" s="23" t="e">
        <f t="shared" si="1"/>
        <v>#DIV/0!</v>
      </c>
      <c r="H30" s="23" t="e">
        <f>E30/#REF!</f>
        <v>#REF!</v>
      </c>
      <c r="I30" t="e">
        <f>#REF!/B30</f>
        <v>#REF!</v>
      </c>
    </row>
    <row r="31" spans="1:14" x14ac:dyDescent="0.25">
      <c r="E31" s="22"/>
      <c r="F31" s="23" t="e">
        <f t="shared" si="0"/>
        <v>#DIV/0!</v>
      </c>
      <c r="G31" s="23" t="e">
        <f t="shared" si="1"/>
        <v>#DIV/0!</v>
      </c>
      <c r="H31" s="23" t="e">
        <f>E31/#REF!</f>
        <v>#REF!</v>
      </c>
    </row>
    <row r="33" spans="1:8" x14ac:dyDescent="0.25">
      <c r="A33">
        <v>269</v>
      </c>
      <c r="B33">
        <v>4500000</v>
      </c>
      <c r="C33">
        <f t="shared" ref="C33:C39" si="2">B33/A33</f>
        <v>16728.624535315987</v>
      </c>
      <c r="D33">
        <v>270000</v>
      </c>
      <c r="E33">
        <v>30000</v>
      </c>
      <c r="F33">
        <f>E33+D33+B33</f>
        <v>4800000</v>
      </c>
      <c r="G33">
        <f>F33/A33</f>
        <v>17843.866171003716</v>
      </c>
      <c r="H33" s="6"/>
    </row>
    <row r="34" spans="1:8" x14ac:dyDescent="0.25">
      <c r="A34">
        <v>269</v>
      </c>
      <c r="B34">
        <v>6500000</v>
      </c>
      <c r="C34" s="45">
        <f t="shared" si="2"/>
        <v>24163.568773234201</v>
      </c>
      <c r="E34">
        <v>30000</v>
      </c>
      <c r="F34">
        <f>E34+D34+B34</f>
        <v>6530000</v>
      </c>
      <c r="G34">
        <f>F34/A34</f>
        <v>24275.092936802976</v>
      </c>
      <c r="H34" s="6">
        <f>A34/1.1</f>
        <v>244.54545454545453</v>
      </c>
    </row>
    <row r="35" spans="1:8" x14ac:dyDescent="0.25">
      <c r="B35" s="45"/>
      <c r="C35" s="45" t="e">
        <f t="shared" si="2"/>
        <v>#DIV/0!</v>
      </c>
      <c r="E35">
        <v>30000</v>
      </c>
      <c r="F35">
        <f>E35+D35+B35</f>
        <v>30000</v>
      </c>
      <c r="G35" t="e">
        <f>F35/A35</f>
        <v>#DIV/0!</v>
      </c>
    </row>
    <row r="36" spans="1:8" ht="15.75" x14ac:dyDescent="0.25">
      <c r="A36" s="46"/>
      <c r="B36" s="45"/>
      <c r="C36" s="45" t="e">
        <f t="shared" si="2"/>
        <v>#DIV/0!</v>
      </c>
      <c r="D36" s="42"/>
      <c r="E36" s="42">
        <v>30000</v>
      </c>
      <c r="F36" s="42">
        <f>E36+D36+B36</f>
        <v>30000</v>
      </c>
      <c r="G36" s="42" t="e">
        <f>F36/A36</f>
        <v>#DIV/0!</v>
      </c>
    </row>
    <row r="37" spans="1:8" ht="15.75" x14ac:dyDescent="0.25">
      <c r="A37" s="46"/>
      <c r="B37" s="45"/>
      <c r="C37" s="45" t="e">
        <f t="shared" si="2"/>
        <v>#DIV/0!</v>
      </c>
    </row>
    <row r="38" spans="1:8" ht="15.75" x14ac:dyDescent="0.25">
      <c r="A38" s="44"/>
      <c r="B38" s="42"/>
      <c r="C38" s="42" t="e">
        <f t="shared" si="2"/>
        <v>#DIV/0!</v>
      </c>
      <c r="D38" s="42"/>
      <c r="E38" s="42">
        <v>30000</v>
      </c>
      <c r="F38" s="42">
        <f>E38+D38+B38</f>
        <v>30000</v>
      </c>
      <c r="G38" s="42" t="e">
        <f>F38/A38</f>
        <v>#DIV/0!</v>
      </c>
    </row>
    <row r="39" spans="1:8" ht="15.75" x14ac:dyDescent="0.25">
      <c r="A39" s="40"/>
      <c r="B39" s="41"/>
      <c r="C39" s="42" t="e">
        <f t="shared" si="2"/>
        <v>#DIV/0!</v>
      </c>
      <c r="D39" s="42"/>
      <c r="E39" s="42">
        <v>30000</v>
      </c>
      <c r="F39" s="42">
        <f>E39+D39+B39</f>
        <v>30000</v>
      </c>
      <c r="G39" s="42" t="e">
        <f>F39/A39</f>
        <v>#DIV/0!</v>
      </c>
    </row>
    <row r="40" spans="1:8" ht="15.75" x14ac:dyDescent="0.25">
      <c r="A40" s="27"/>
    </row>
    <row r="41" spans="1:8" ht="15.75" x14ac:dyDescent="0.25">
      <c r="A41" s="27"/>
    </row>
    <row r="42" spans="1:8" ht="15.75" x14ac:dyDescent="0.25">
      <c r="A42" s="27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22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L3" sqref="L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K33" sqref="K33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R2" sqref="R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2024-03-15T14:10:54Z</dcterms:modified>
</cp:coreProperties>
</file>