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rch 2024\MANISH NARAYAN PARAB - Cosmos\"/>
    </mc:Choice>
  </mc:AlternateContent>
  <xr:revisionPtr revIDLastSave="0" documentId="13_ncr:1_{86180E72-D9F4-4D11-94CD-38BE27F0441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7" i="4" l="1"/>
  <c r="V43" i="4"/>
  <c r="F41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<sst xmlns="http://schemas.openxmlformats.org/spreadsheetml/2006/main" count="45" uniqueCount="39">
  <si>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</si>
  <si>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</si>
  <si>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</si>
  <si>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</si>
  <si>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</si>
  <si>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</si>
  <si>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</si>
  <si>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</si>
  <si>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</si>
  <si>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</si>
  <si>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</si>
  <si>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</si>
  <si>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</si>
  <si>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</si>
  <si>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</si>
  <si>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</si>
  <si>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</si>
  <si>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</si>
  <si>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</si>
  <si>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</si>
  <si>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</si>
  <si>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</si>
  <si>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</si>
  <si>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</si>
  <si>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</si>
  <si>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</si>
  <si>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</si>
  <si>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</si>
  <si>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</si>
  <si>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</si>
  <si>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</si>
  <si>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</si>
  <si>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</si>
  <si>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</si>
  <si>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</si>
  <si>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</si>
  <si>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</si>
  <si>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Goregaon (West) - MANISH NARAYAN PARAB / NIKITA NARAYAN PARAB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</si>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</sst>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1" fillId="4" borderId="0" xfId="0" applyNumberFormat="1" applyFont="1" applyFill="1"/>
    <xf numFmtId="0" fontId="1" fillId="4" borderId="0" xfId="0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36</xdr:row>
      <xdr:rowOff>162841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DD26AC-FB7A-44AE-8A60-DF9247691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6563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431152</xdr:colOff>
      <xdr:row>37</xdr:row>
      <xdr:rowOff>77035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FB4CF-9E45-4017-A88E-794B390D0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109552" cy="5982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468492</xdr:colOff>
      <xdr:row>46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1FDA57-538F-485C-8E02-DBFDAD704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660492" cy="8716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459731</xdr:colOff>
      <xdr:row>48</xdr:row>
      <xdr:rowOff>163151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A2FB4-CCAF-4A45-905A-3A0F041FD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38131" cy="8783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28" zoomScaleNormal="100" workbookViewId="0">
      <selection activeCell="W53" sqref="W5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1" customFormat="1" x14ac:dyDescent="0.25">
      <c r="A3" s="50">
        <f t="shared" ref="A3:A14" si="0">N3</f>
        <v>0</v>
      </c>
      <c r="B3" s="50">
        <f t="shared" ref="B3:B14" si="1">Q3</f>
        <v>395</v>
      </c>
      <c r="C3" s="50">
        <f>B3*1.2</f>
        <v>474</v>
      </c>
      <c r="D3" s="50">
        <f t="shared" ref="D3:D14" si="2">C3*1.2</f>
        <v>568.79999999999995</v>
      </c>
      <c r="E3" s="49">
        <f t="shared" ref="E3:E14" si="3">R3</f>
        <v>1910000</v>
      </c>
      <c r="F3" s="50">
        <f t="shared" ref="F3:F14" si="4">ROUND((E3/B3),0)</f>
        <v>4835</v>
      </c>
      <c r="G3" s="50">
        <f t="shared" ref="G3:G14" si="5">ROUND((E3/C3),0)</f>
        <v>4030</v>
      </c>
      <c r="H3" s="50">
        <f t="shared" ref="H3:H14" si="6">ROUND((E3/D3),0)</f>
        <v>3358</v>
      </c>
      <c r="I3" s="50" t="e">
        <f>#REF!</f>
        <v>#REF!</v>
      </c>
      <c r="J3" s="50">
        <f t="shared" ref="J3:J14" si="7">S3</f>
        <v>0</v>
      </c>
      <c r="O3" s="51">
        <v>0</v>
      </c>
      <c r="P3" s="51">
        <v>474</v>
      </c>
      <c r="Q3" s="51">
        <f t="shared" ref="P3:Q14" si="8">P3/1.2</f>
        <v>395</v>
      </c>
      <c r="R3" s="52">
        <v>1910000</v>
      </c>
    </row>
    <row r="4" spans="1:20" x14ac:dyDescent="0.25">
      <c r="A4" s="4">
        <f t="shared" si="0"/>
        <v>0</v>
      </c>
      <c r="B4" s="4">
        <f t="shared" si="1"/>
        <v>436.66666666666669</v>
      </c>
      <c r="C4" s="4">
        <f t="shared" ref="C4:C14" si="9">B4*1.2</f>
        <v>524</v>
      </c>
      <c r="D4" s="4">
        <f t="shared" si="2"/>
        <v>628.79999999999995</v>
      </c>
      <c r="E4" s="5">
        <f t="shared" si="3"/>
        <v>2000000</v>
      </c>
      <c r="F4" s="9">
        <f t="shared" si="4"/>
        <v>4580</v>
      </c>
      <c r="G4" s="9">
        <f t="shared" si="5"/>
        <v>3817</v>
      </c>
      <c r="H4" s="9">
        <f t="shared" si="6"/>
        <v>3181</v>
      </c>
      <c r="I4" s="4" t="e">
        <f>#REF!</f>
        <v>#REF!</v>
      </c>
      <c r="J4" s="4">
        <f t="shared" si="7"/>
        <v>0</v>
      </c>
      <c r="O4">
        <v>0</v>
      </c>
      <c r="P4">
        <v>524</v>
      </c>
      <c r="Q4">
        <f t="shared" si="8"/>
        <v>436.66666666666669</v>
      </c>
      <c r="R4" s="2">
        <v>2000000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s="51" customFormat="1" ht="14.25" customHeight="1" x14ac:dyDescent="0.25">
      <c r="A16" s="50">
        <f t="shared" ref="A16:A32" si="32">N16</f>
        <v>0</v>
      </c>
      <c r="B16" s="50">
        <f t="shared" ref="B16:B32" si="33">Q16</f>
        <v>425</v>
      </c>
      <c r="C16" s="50">
        <f>B16*1.2</f>
        <v>510</v>
      </c>
      <c r="D16" s="50">
        <f t="shared" ref="D16:D32" si="34">C16*1.2</f>
        <v>612</v>
      </c>
      <c r="E16" s="49">
        <f t="shared" ref="E16:E32" si="35">R16</f>
        <v>3200000</v>
      </c>
      <c r="F16" s="50">
        <f t="shared" ref="F16:F32" si="36">ROUND((E16/B16),0)</f>
        <v>7529</v>
      </c>
      <c r="G16" s="50">
        <f t="shared" ref="G16:G32" si="37">ROUND((E16/C16),0)</f>
        <v>6275</v>
      </c>
      <c r="H16" s="50">
        <f t="shared" ref="H16:H32" si="38">ROUND((E16/D16),0)</f>
        <v>5229</v>
      </c>
      <c r="I16" s="50" t="e">
        <f>#REF!</f>
        <v>#REF!</v>
      </c>
      <c r="J16" s="50">
        <f t="shared" ref="J16:J32" si="39">S16</f>
        <v>0</v>
      </c>
      <c r="O16" s="51">
        <v>0</v>
      </c>
      <c r="P16" s="51">
        <f t="shared" ref="P16:Q32" si="40">O16/1.2</f>
        <v>0</v>
      </c>
      <c r="Q16" s="51">
        <v>425</v>
      </c>
      <c r="R16" s="52">
        <v>3200000</v>
      </c>
    </row>
    <row r="17" spans="1:18" s="51" customFormat="1" ht="14.25" customHeight="1" x14ac:dyDescent="0.25">
      <c r="A17" s="50">
        <f t="shared" si="32"/>
        <v>0</v>
      </c>
      <c r="B17" s="50">
        <f t="shared" si="33"/>
        <v>430</v>
      </c>
      <c r="C17" s="50">
        <f t="shared" ref="C17:C32" si="41">B17*1.2</f>
        <v>516</v>
      </c>
      <c r="D17" s="50">
        <f t="shared" si="34"/>
        <v>619.19999999999993</v>
      </c>
      <c r="E17" s="49">
        <f t="shared" si="35"/>
        <v>3000000</v>
      </c>
      <c r="F17" s="50">
        <f t="shared" si="36"/>
        <v>6977</v>
      </c>
      <c r="G17" s="50">
        <f t="shared" si="37"/>
        <v>5814</v>
      </c>
      <c r="H17" s="50">
        <f t="shared" si="38"/>
        <v>4845</v>
      </c>
      <c r="I17" s="50" t="e">
        <f>#REF!</f>
        <v>#REF!</v>
      </c>
      <c r="J17" s="50">
        <f t="shared" si="39"/>
        <v>0</v>
      </c>
      <c r="O17" s="51">
        <v>0</v>
      </c>
      <c r="P17" s="51">
        <f t="shared" si="40"/>
        <v>0</v>
      </c>
      <c r="Q17" s="51">
        <v>430</v>
      </c>
      <c r="R17" s="52">
        <v>3000000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49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2019</v>
      </c>
      <c r="W40" s="33" t="s">
        <v>23</v>
      </c>
      <c r="X40" s="18"/>
      <c r="Y40" s="7"/>
    </row>
    <row r="41" spans="1:25" ht="16.5" x14ac:dyDescent="0.3">
      <c r="D41" t="s">
        <v>38</v>
      </c>
      <c r="E41">
        <v>46.27</v>
      </c>
      <c r="F41" s="7">
        <f>E41*10.764</f>
        <v>498.05027999999999</v>
      </c>
      <c r="G41" s="6"/>
      <c r="H41" s="6"/>
      <c r="S41" s="10"/>
      <c r="T41" s="10"/>
      <c r="U41" s="36" t="s">
        <v>24</v>
      </c>
      <c r="V41" s="35">
        <f>V39-V40</f>
        <v>5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-55</v>
      </c>
      <c r="W42" s="33"/>
      <c r="X42" s="26"/>
      <c r="Y42" s="7"/>
    </row>
    <row r="43" spans="1:25" ht="16.5" x14ac:dyDescent="0.3">
      <c r="S43" s="10"/>
      <c r="T43" s="10"/>
      <c r="U43" s="37" t="s">
        <v>25</v>
      </c>
      <c r="V43" s="38">
        <f>498*2200</f>
        <v>1095600</v>
      </c>
      <c r="W43" s="33"/>
      <c r="X43" s="26"/>
      <c r="Y43" s="7"/>
    </row>
    <row r="44" spans="1:25" ht="16.5" x14ac:dyDescent="0.3">
      <c r="S44" s="10"/>
      <c r="T44" s="10"/>
      <c r="U44" s="37" t="s">
        <v>26</v>
      </c>
      <c r="V44" s="35"/>
      <c r="W44" s="33"/>
      <c r="X44" s="26"/>
      <c r="Y44" s="7"/>
    </row>
    <row r="45" spans="1:25" ht="39" customHeight="1" x14ac:dyDescent="0.3">
      <c r="P45" s="48" t="s">
        <v>37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27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28</v>
      </c>
      <c r="V47" s="35">
        <f>V46*5/60</f>
        <v>7.5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v>0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29</v>
      </c>
      <c r="V49" s="41">
        <f>ROUND((V43*V48),0)</f>
        <v>0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16</v>
      </c>
      <c r="V50" s="41">
        <v>498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6000</v>
      </c>
      <c r="W51" s="33"/>
      <c r="X51" s="18"/>
      <c r="Y51" s="7"/>
    </row>
    <row r="52" spans="15:25" ht="16.5" x14ac:dyDescent="0.3">
      <c r="S52" s="10"/>
      <c r="T52" s="10"/>
      <c r="U52" s="37" t="s">
        <v>30</v>
      </c>
      <c r="V52" s="38">
        <f>V51*V50</f>
        <v>2988000</v>
      </c>
      <c r="W52" s="33"/>
      <c r="X52" s="26"/>
      <c r="Y52" s="7"/>
    </row>
    <row r="53" spans="15:25" ht="16.5" x14ac:dyDescent="0.3">
      <c r="S53" s="10"/>
      <c r="T53" s="10"/>
      <c r="U53" s="42" t="s">
        <v>31</v>
      </c>
      <c r="V53" s="43">
        <f>V52-V49</f>
        <v>2988000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32</v>
      </c>
      <c r="V54" s="43">
        <f>V53*0.9</f>
        <v>2689200</v>
      </c>
      <c r="W54" s="33"/>
      <c r="X54" s="28"/>
      <c r="Y54" s="7"/>
    </row>
    <row r="55" spans="15:25" ht="16.5" x14ac:dyDescent="0.3">
      <c r="S55" s="11"/>
      <c r="T55" s="10"/>
      <c r="U55" s="42" t="s">
        <v>33</v>
      </c>
      <c r="V55" s="45">
        <f>V53*0.8</f>
        <v>2390400</v>
      </c>
      <c r="W55" s="33"/>
      <c r="X55" s="29"/>
      <c r="Y55" s="7"/>
    </row>
    <row r="56" spans="15:25" ht="16.5" x14ac:dyDescent="0.3">
      <c r="S56" s="10"/>
      <c r="T56" s="10"/>
      <c r="U56" s="42" t="s">
        <v>34</v>
      </c>
      <c r="V56" s="46">
        <f>V53*0.025/12</f>
        <v>6225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2024-03-15T06:25:09Z</dcterms:modified>
</cp:coreProperties>
</file>