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NEPZ NOIDA\Prabhat Kumar\"/>
    </mc:Choice>
  </mc:AlternateContent>
  <xr:revisionPtr revIDLastSave="0" documentId="13_ncr:1_{E676D6D1-B790-4FCC-8FE9-93DD361D81E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7" i="4" l="1"/>
  <c r="G31" i="4"/>
  <c r="Q11" i="4"/>
  <c r="P9" i="4"/>
  <c r="P8" i="4"/>
  <c r="P7" i="4"/>
  <c r="P6" i="4"/>
  <c r="P5" i="4"/>
  <c r="P2" i="4"/>
  <c r="C5" i="25" l="1"/>
  <c r="C4" i="25"/>
  <c r="C3" i="25"/>
  <c r="Q2" i="4"/>
  <c r="B2" i="4" s="1"/>
  <c r="C2" i="4" s="1"/>
  <c r="P3" i="4"/>
  <c r="B3" i="4" s="1"/>
  <c r="C3" i="4" s="1"/>
  <c r="D3" i="4" s="1"/>
  <c r="P4" i="4"/>
  <c r="Q5" i="4"/>
  <c r="Q6" i="4"/>
  <c r="B6" i="4" s="1"/>
  <c r="C6" i="4" s="1"/>
  <c r="Q7" i="4"/>
  <c r="B7" i="4" s="1"/>
  <c r="C7" i="4" s="1"/>
  <c r="D7" i="4" s="1"/>
  <c r="Q8" i="4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J15" i="4"/>
  <c r="I15" i="4"/>
  <c r="P14" i="4"/>
  <c r="B14" i="4" s="1"/>
  <c r="C14" i="4" s="1"/>
  <c r="J14" i="4"/>
  <c r="I14" i="4"/>
  <c r="Q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5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<sst xmlns="http://schemas.openxmlformats.org/spreadsheetml/2006/main" count="142" uniqueCount="100">
  <si>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</si>
  <si>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</si>
  <si>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</si>
  <si>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</si>
  <si>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</si>
  <si>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</si>
  <si>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</si>
  <si>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</si>
  <si>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</si>
  <si>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</si>
  <si>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</si>
  <si>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</si>
  <si>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</si>
  <si>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</si>
  <si>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</si>
  <si>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</si>
  <si>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</si>
  <si>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</si>
  <si>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</si>
  <si>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</si>
  <si>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</si>
  <si>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</si>
  <si>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</si>
  <si>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</si>
  <si>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</si>
  <si>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</si>
  <si>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</si>
  <si>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</si>
  <si>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</si>
  <si>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</si>
  <si>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</si>
  <si>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</si>
  <si>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</si>
  <si>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</si>
  <si>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</si>
  <si>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</si>
  <si>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</si>
  <si>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</si>
  <si>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</si>
  <si>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</si>
  <si>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</si>
  <si>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</si>
  <si>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</si>
  <si>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</si>
  <si>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</si>
  <si>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</si>
  <si>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</si>
  <si>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</si>
  <si>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</si>
  <si>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</si>
  <si>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</si>
  <si>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</si>
  <si>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</si>
  <si>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</si>
  <si>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</si>
  <si>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</si>
  <si>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</si>
  <si>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</si>
  <si>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</si>
  <si>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</si>
  <si>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</si>
  <si>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</si>
  <si>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</si>
  <si>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</si>
  <si>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</si>
  <si>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</si>
  <si>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</si>
  <si>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</si>
  <si>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</si>
  <si>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</si>
  <si>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</si>
  <si>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</si>
  <si>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</si>
  <si>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</si>
  <si>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</si>
  <si>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</si>
  <si>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</si>
  <si>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</si>
  <si>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</si>
  <si>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</si>
  <si>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</si>
  <si>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</si>
  <si>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</si>
  <si>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</si>
  <si>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</si>
  <si>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27.0.2002</t>
  </si>
  <si>
    <t>OC-2002</t>
  </si>
  <si>
    <t>IGR-28.06.23</t>
  </si>
  <si>
    <t>IGR-31.03.23</t>
  </si>
  <si>
    <t>IGR-03.10.22</t>
  </si>
  <si>
    <t>IGR-30.03.22</t>
  </si>
  <si>
    <t>IGR-25.07.23</t>
  </si>
  <si>
    <t>IGR-14.06.23</t>
  </si>
  <si>
    <t>IGR-21.04.23</t>
  </si>
  <si>
    <t>IGR-13.03.24</t>
  </si>
  <si>
    <t>IGR-01.03.24</t>
  </si>
  <si>
    <t>IGR-20.06.22</t>
  </si>
  <si>
    <t>FB</t>
  </si>
  <si>
    <t>TMCA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</si>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</sst>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10491-978F-421E-8586-D7C05662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F75C7-2533-4C82-82B0-59EB3557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A922C-AFDB-4722-B717-27049475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0688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A15D3-DF98-4987-B356-30E2C5DE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916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45B6B-2AD7-4563-837C-96B1BC1D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165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EF41CB-067A-4841-B7CF-B5977CD26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5BF6C-60C2-4F1D-BCCF-0FF45A95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99AE1-A48D-4B9D-B48F-88C9C104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86531-7128-49F0-892D-267E17C1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0B435-7C34-4843-9B5B-AF0950DC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DB8FE-5CE7-4D5F-9949-993BC6462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52799-DC92-4056-8586-43A9822E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3456-0F74-4AE2-BDA4-BB0F821C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73AFA9-8750-41A8-A3EC-77EF370A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250453.39799999999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279853.39799999999</v>
      </c>
      <c r="D9" s="63" t="s">
        <v>62</v>
      </c>
      <c r="E9" s="64">
        <f>C9/10.764</f>
        <v>25999.015050167225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22</v>
      </c>
      <c r="D13" s="70">
        <f>D12-C13</f>
        <v>78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73953-E51B-4FAE-914B-CB941B78CF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3992-ABEE-43AD-8825-5E72E8A3D0D6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87AD-8D91-45E1-A08B-C311D43A4A8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86241-EF92-4915-AD8D-77214F1BBA1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32000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29000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22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38</v>
      </c>
      <c r="D8" s="26">
        <v>2002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33</v>
      </c>
      <c r="D10" s="26"/>
      <c r="F10" s="19"/>
    </row>
    <row r="11" spans="1:6" x14ac:dyDescent="0.25">
      <c r="A11" s="16"/>
      <c r="B11" s="27"/>
      <c r="C11" s="28">
        <f>C10%</f>
        <v>0.33</v>
      </c>
      <c r="D11" s="28"/>
      <c r="F11" s="19"/>
    </row>
    <row r="12" spans="1:6" x14ac:dyDescent="0.25">
      <c r="A12" s="16" t="s">
        <v>21</v>
      </c>
      <c r="B12" s="20"/>
      <c r="C12" s="21">
        <f>C6*C11</f>
        <v>990</v>
      </c>
      <c r="D12" s="24"/>
      <c r="F12" s="19"/>
    </row>
    <row r="13" spans="1:6" x14ac:dyDescent="0.25">
      <c r="A13" s="16" t="s">
        <v>22</v>
      </c>
      <c r="B13" s="20"/>
      <c r="C13" s="21">
        <f>C6-C12</f>
        <v>2010</v>
      </c>
      <c r="D13" s="24"/>
      <c r="F13" s="19"/>
    </row>
    <row r="14" spans="1:6" x14ac:dyDescent="0.25">
      <c r="A14" s="16" t="s">
        <v>15</v>
      </c>
      <c r="B14" s="20"/>
      <c r="C14" s="21">
        <f>C5</f>
        <v>29000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31010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1174</v>
      </c>
      <c r="D18" s="26"/>
      <c r="F18" s="19"/>
    </row>
    <row r="19" spans="1:6" x14ac:dyDescent="0.25">
      <c r="A19" s="16" t="s">
        <v>74</v>
      </c>
      <c r="B19" s="6"/>
      <c r="C19" s="32">
        <f>C18*C16</f>
        <v>36405740</v>
      </c>
      <c r="D19" s="33"/>
      <c r="E19" s="70"/>
      <c r="F19" s="34"/>
    </row>
    <row r="20" spans="1:6" x14ac:dyDescent="0.25">
      <c r="A20" s="16" t="s">
        <v>24</v>
      </c>
      <c r="C20" s="35">
        <f>C19*90%</f>
        <v>32765166</v>
      </c>
      <c r="D20" s="32"/>
      <c r="F20" s="19"/>
    </row>
    <row r="21" spans="1:6" x14ac:dyDescent="0.25">
      <c r="A21" s="16" t="s">
        <v>25</v>
      </c>
      <c r="C21" s="35">
        <f>C19*80%</f>
        <v>29124592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3522000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75845.291666666672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4" sqref="F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1091.3799000000001</v>
      </c>
      <c r="C2" s="4">
        <f t="shared" ref="C2:C16" si="1">B2*1.2</f>
        <v>1309.65588</v>
      </c>
      <c r="D2" s="4">
        <f t="shared" ref="D2:D16" si="2">C2*1.2</f>
        <v>1571.5870560000001</v>
      </c>
      <c r="E2" s="5">
        <f t="shared" ref="E2:E16" si="3">R2</f>
        <v>29300000</v>
      </c>
      <c r="F2" s="4">
        <f t="shared" ref="F2:F15" si="4">ROUND((E2/B2),0)</f>
        <v>26847</v>
      </c>
      <c r="G2" s="4">
        <f t="shared" ref="G2:G15" si="5">ROUND((E2/C2),0)</f>
        <v>22372</v>
      </c>
      <c r="H2" s="4">
        <f t="shared" ref="H2:H15" si="6">ROUND((E2/D2),0)</f>
        <v>18644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121.67*10.764</f>
        <v>1309.65588</v>
      </c>
      <c r="Q2">
        <f t="shared" ref="Q2:Q9" si="9">P2/1.2</f>
        <v>1091.3799000000001</v>
      </c>
      <c r="R2" s="2">
        <v>29300000</v>
      </c>
      <c r="S2" s="2" t="s">
        <v>87</v>
      </c>
    </row>
    <row r="3" spans="1:19" x14ac:dyDescent="0.25">
      <c r="A3" s="4">
        <v>2</v>
      </c>
      <c r="B3" s="4">
        <f t="shared" si="0"/>
        <v>698</v>
      </c>
      <c r="C3" s="4">
        <f t="shared" si="1"/>
        <v>837.6</v>
      </c>
      <c r="D3" s="4">
        <f t="shared" si="2"/>
        <v>1005.12</v>
      </c>
      <c r="E3" s="5">
        <f t="shared" si="3"/>
        <v>16500000</v>
      </c>
      <c r="F3" s="4">
        <f t="shared" si="4"/>
        <v>23639</v>
      </c>
      <c r="G3" s="4">
        <f t="shared" si="5"/>
        <v>19699</v>
      </c>
      <c r="H3" s="4">
        <f t="shared" si="6"/>
        <v>16416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698</v>
      </c>
      <c r="R3" s="2">
        <v>16500000</v>
      </c>
      <c r="S3" s="2" t="s">
        <v>88</v>
      </c>
    </row>
    <row r="4" spans="1:19" x14ac:dyDescent="0.25">
      <c r="A4" s="4">
        <v>3</v>
      </c>
      <c r="B4" s="4">
        <f t="shared" si="0"/>
        <v>635</v>
      </c>
      <c r="C4" s="4">
        <f t="shared" si="1"/>
        <v>762</v>
      </c>
      <c r="D4" s="4">
        <f t="shared" si="2"/>
        <v>914.4</v>
      </c>
      <c r="E4" s="5">
        <f t="shared" si="3"/>
        <v>15000000</v>
      </c>
      <c r="F4" s="4">
        <f t="shared" si="4"/>
        <v>23622</v>
      </c>
      <c r="G4" s="4">
        <f t="shared" si="5"/>
        <v>19685</v>
      </c>
      <c r="H4" s="4">
        <f t="shared" si="6"/>
        <v>16404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635</v>
      </c>
      <c r="R4" s="2">
        <v>15000000</v>
      </c>
      <c r="S4" s="2" t="s">
        <v>89</v>
      </c>
    </row>
    <row r="5" spans="1:19" x14ac:dyDescent="0.25">
      <c r="A5" s="4">
        <v>4</v>
      </c>
      <c r="B5" s="4">
        <f t="shared" si="0"/>
        <v>678.13199999999995</v>
      </c>
      <c r="C5" s="4">
        <f t="shared" si="1"/>
        <v>813.75839999999994</v>
      </c>
      <c r="D5" s="4">
        <f t="shared" si="2"/>
        <v>976.5100799999999</v>
      </c>
      <c r="E5" s="5">
        <f t="shared" si="3"/>
        <v>18250000</v>
      </c>
      <c r="F5" s="4">
        <f t="shared" si="4"/>
        <v>26912</v>
      </c>
      <c r="G5" s="4">
        <f t="shared" si="5"/>
        <v>22427</v>
      </c>
      <c r="H5" s="4">
        <f t="shared" si="6"/>
        <v>18689</v>
      </c>
      <c r="I5" s="4">
        <f t="shared" si="7"/>
        <v>0</v>
      </c>
      <c r="J5" s="4">
        <f t="shared" si="8"/>
        <v>0</v>
      </c>
      <c r="O5">
        <v>0</v>
      </c>
      <c r="P5">
        <f>75.6*10.764</f>
        <v>813.75839999999994</v>
      </c>
      <c r="Q5">
        <f t="shared" si="9"/>
        <v>678.13199999999995</v>
      </c>
      <c r="R5" s="2">
        <v>18250000</v>
      </c>
      <c r="S5" s="2" t="s">
        <v>90</v>
      </c>
    </row>
    <row r="6" spans="1:19" x14ac:dyDescent="0.25">
      <c r="A6" s="4">
        <v>5</v>
      </c>
      <c r="B6" s="4">
        <f t="shared" si="0"/>
        <v>565.11</v>
      </c>
      <c r="C6" s="4">
        <f t="shared" si="1"/>
        <v>678.13199999999995</v>
      </c>
      <c r="D6" s="4">
        <f t="shared" si="2"/>
        <v>813.75839999999994</v>
      </c>
      <c r="E6" s="5">
        <f t="shared" si="3"/>
        <v>20500000</v>
      </c>
      <c r="F6" s="4">
        <f t="shared" si="4"/>
        <v>36276</v>
      </c>
      <c r="G6" s="4">
        <f t="shared" si="5"/>
        <v>30230</v>
      </c>
      <c r="H6" s="4">
        <f t="shared" si="6"/>
        <v>25192</v>
      </c>
      <c r="I6" s="4">
        <f t="shared" si="7"/>
        <v>0</v>
      </c>
      <c r="J6" s="4">
        <f t="shared" si="8"/>
        <v>0</v>
      </c>
      <c r="O6">
        <v>0</v>
      </c>
      <c r="P6">
        <f>63*10.764</f>
        <v>678.13199999999995</v>
      </c>
      <c r="Q6">
        <f t="shared" si="9"/>
        <v>565.11</v>
      </c>
      <c r="R6" s="2">
        <v>20500000</v>
      </c>
      <c r="S6" s="2" t="s">
        <v>91</v>
      </c>
    </row>
    <row r="7" spans="1:19" x14ac:dyDescent="0.25">
      <c r="A7" s="4">
        <v>6</v>
      </c>
      <c r="B7" s="4">
        <f t="shared" si="0"/>
        <v>698.58359999999993</v>
      </c>
      <c r="C7" s="4">
        <f t="shared" si="1"/>
        <v>838.30031999999994</v>
      </c>
      <c r="D7" s="4">
        <f t="shared" si="2"/>
        <v>1005.9603839999999</v>
      </c>
      <c r="E7" s="5">
        <f t="shared" si="3"/>
        <v>19200000</v>
      </c>
      <c r="F7" s="4">
        <f t="shared" si="4"/>
        <v>27484</v>
      </c>
      <c r="G7" s="4">
        <f t="shared" si="5"/>
        <v>22903</v>
      </c>
      <c r="H7" s="4">
        <f t="shared" si="6"/>
        <v>19086</v>
      </c>
      <c r="I7" s="4">
        <f t="shared" si="7"/>
        <v>0</v>
      </c>
      <c r="J7" s="4">
        <f t="shared" si="8"/>
        <v>0</v>
      </c>
      <c r="O7">
        <v>0</v>
      </c>
      <c r="P7">
        <f>77.88*10.764</f>
        <v>838.30031999999994</v>
      </c>
      <c r="Q7">
        <f t="shared" si="9"/>
        <v>698.58359999999993</v>
      </c>
      <c r="R7" s="2">
        <v>19200000</v>
      </c>
      <c r="S7" s="2" t="s">
        <v>92</v>
      </c>
    </row>
    <row r="8" spans="1:19" x14ac:dyDescent="0.25">
      <c r="A8" s="4">
        <v>7</v>
      </c>
      <c r="B8" s="4">
        <f t="shared" si="0"/>
        <v>646.91639999999995</v>
      </c>
      <c r="C8" s="4">
        <f t="shared" si="1"/>
        <v>776.29967999999997</v>
      </c>
      <c r="D8" s="4">
        <f t="shared" si="2"/>
        <v>931.55961599999989</v>
      </c>
      <c r="E8" s="5">
        <f t="shared" si="3"/>
        <v>19250000</v>
      </c>
      <c r="F8" s="79">
        <f t="shared" si="4"/>
        <v>29757</v>
      </c>
      <c r="G8" s="79">
        <f t="shared" si="5"/>
        <v>24797</v>
      </c>
      <c r="H8" s="79">
        <f t="shared" si="6"/>
        <v>20664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f>72.12*10.764</f>
        <v>776.29967999999997</v>
      </c>
      <c r="Q8" s="80">
        <f t="shared" si="9"/>
        <v>646.91639999999995</v>
      </c>
      <c r="R8" s="81">
        <v>19250000</v>
      </c>
      <c r="S8" s="81" t="s">
        <v>93</v>
      </c>
    </row>
    <row r="9" spans="1:19" x14ac:dyDescent="0.25">
      <c r="A9" s="4">
        <v>8</v>
      </c>
      <c r="B9" s="4">
        <f t="shared" si="0"/>
        <v>667.27829999999994</v>
      </c>
      <c r="C9" s="4">
        <f t="shared" si="1"/>
        <v>800.73395999999991</v>
      </c>
      <c r="D9" s="4">
        <f t="shared" si="2"/>
        <v>960.8807519999998</v>
      </c>
      <c r="E9" s="5">
        <f t="shared" si="3"/>
        <v>20500000</v>
      </c>
      <c r="F9" s="76">
        <f t="shared" si="4"/>
        <v>30722</v>
      </c>
      <c r="G9" s="76">
        <f t="shared" si="5"/>
        <v>25602</v>
      </c>
      <c r="H9" s="76">
        <f t="shared" si="6"/>
        <v>21335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f>74.39*10.764</f>
        <v>800.73395999999991</v>
      </c>
      <c r="Q9" s="7">
        <f t="shared" si="9"/>
        <v>667.27829999999994</v>
      </c>
      <c r="R9" s="77">
        <v>20500000</v>
      </c>
      <c r="S9" s="77" t="s">
        <v>94</v>
      </c>
    </row>
    <row r="10" spans="1:19" x14ac:dyDescent="0.25">
      <c r="A10" s="4">
        <v>9</v>
      </c>
      <c r="B10" s="4">
        <f t="shared" si="0"/>
        <v>635</v>
      </c>
      <c r="C10" s="4">
        <f t="shared" si="1"/>
        <v>762</v>
      </c>
      <c r="D10" s="4">
        <f t="shared" si="2"/>
        <v>914.4</v>
      </c>
      <c r="E10" s="5">
        <f t="shared" si="3"/>
        <v>18500000</v>
      </c>
      <c r="F10" s="79">
        <f t="shared" si="4"/>
        <v>29134</v>
      </c>
      <c r="G10" s="79">
        <f t="shared" si="5"/>
        <v>24278</v>
      </c>
      <c r="H10" s="79">
        <f t="shared" si="6"/>
        <v>20232</v>
      </c>
      <c r="I10" s="79">
        <f t="shared" si="7"/>
        <v>0</v>
      </c>
      <c r="J10" s="79">
        <f t="shared" si="8"/>
        <v>0</v>
      </c>
      <c r="K10" s="80"/>
      <c r="L10" s="80"/>
      <c r="M10" s="80"/>
      <c r="N10" s="80"/>
      <c r="O10" s="80">
        <v>0</v>
      </c>
      <c r="P10" s="80">
        <f t="shared" si="10"/>
        <v>0</v>
      </c>
      <c r="Q10" s="80">
        <v>635</v>
      </c>
      <c r="R10" s="81">
        <v>18500000</v>
      </c>
      <c r="S10" s="81" t="s">
        <v>95</v>
      </c>
    </row>
    <row r="11" spans="1:19" x14ac:dyDescent="0.25">
      <c r="A11" s="4">
        <v>10</v>
      </c>
      <c r="B11" s="4">
        <f t="shared" si="0"/>
        <v>678.13199999999995</v>
      </c>
      <c r="C11" s="4">
        <f t="shared" si="1"/>
        <v>813.75839999999994</v>
      </c>
      <c r="D11" s="4">
        <f t="shared" si="2"/>
        <v>976.5100799999999</v>
      </c>
      <c r="E11" s="5">
        <f t="shared" si="3"/>
        <v>18800000</v>
      </c>
      <c r="F11" s="79">
        <f t="shared" si="4"/>
        <v>27723</v>
      </c>
      <c r="G11" s="79">
        <f t="shared" si="5"/>
        <v>23103</v>
      </c>
      <c r="H11" s="79">
        <f t="shared" si="6"/>
        <v>19252</v>
      </c>
      <c r="I11" s="79">
        <f t="shared" si="7"/>
        <v>0</v>
      </c>
      <c r="J11" s="79">
        <f t="shared" si="8"/>
        <v>0</v>
      </c>
      <c r="K11" s="80"/>
      <c r="L11" s="80"/>
      <c r="M11" s="80"/>
      <c r="N11" s="80"/>
      <c r="O11" s="80">
        <v>0</v>
      </c>
      <c r="P11" s="80">
        <f t="shared" ref="P11:P15" si="11">O11/1.2</f>
        <v>0</v>
      </c>
      <c r="Q11" s="80">
        <f>63*10.764</f>
        <v>678.13199999999995</v>
      </c>
      <c r="R11" s="81">
        <v>18800000</v>
      </c>
      <c r="S11" s="81" t="s">
        <v>96</v>
      </c>
    </row>
    <row r="12" spans="1:19" x14ac:dyDescent="0.25">
      <c r="A12" s="4">
        <v>11</v>
      </c>
      <c r="B12" s="4">
        <f t="shared" si="0"/>
        <v>1400</v>
      </c>
      <c r="C12" s="4">
        <f t="shared" si="1"/>
        <v>1680</v>
      </c>
      <c r="D12" s="4">
        <f t="shared" si="2"/>
        <v>2016</v>
      </c>
      <c r="E12" s="5">
        <f t="shared" si="3"/>
        <v>42500000</v>
      </c>
      <c r="F12" s="76">
        <f t="shared" si="4"/>
        <v>30357</v>
      </c>
      <c r="G12" s="76">
        <f t="shared" si="5"/>
        <v>25298</v>
      </c>
      <c r="H12" s="76">
        <f t="shared" si="6"/>
        <v>21081</v>
      </c>
      <c r="I12" s="76">
        <f t="shared" si="7"/>
        <v>0</v>
      </c>
      <c r="J12" s="76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1400</v>
      </c>
      <c r="R12" s="77">
        <v>42500000</v>
      </c>
      <c r="S12" s="2"/>
    </row>
    <row r="13" spans="1:19" x14ac:dyDescent="0.25">
      <c r="A13" s="4">
        <v>12</v>
      </c>
      <c r="B13" s="4">
        <f t="shared" si="0"/>
        <v>1083.3333333333335</v>
      </c>
      <c r="C13" s="4">
        <f t="shared" si="1"/>
        <v>1300.0000000000002</v>
      </c>
      <c r="D13" s="4">
        <f t="shared" si="2"/>
        <v>1560.0000000000002</v>
      </c>
      <c r="E13" s="5">
        <f t="shared" si="3"/>
        <v>32500000</v>
      </c>
      <c r="F13" s="76">
        <f t="shared" si="4"/>
        <v>30000</v>
      </c>
      <c r="G13" s="76">
        <f t="shared" si="5"/>
        <v>25000</v>
      </c>
      <c r="H13" s="76">
        <f t="shared" si="6"/>
        <v>20833</v>
      </c>
      <c r="I13" s="76">
        <f t="shared" si="7"/>
        <v>0</v>
      </c>
      <c r="J13" s="76">
        <f t="shared" si="8"/>
        <v>0</v>
      </c>
      <c r="K13" s="7"/>
      <c r="L13" s="7"/>
      <c r="M13" s="7"/>
      <c r="N13" s="7"/>
      <c r="O13" s="7">
        <v>0</v>
      </c>
      <c r="P13" s="7">
        <v>1300</v>
      </c>
      <c r="Q13" s="7">
        <f t="shared" ref="Q13:Q15" si="12">P13/1.2</f>
        <v>1083.3333333333335</v>
      </c>
      <c r="R13" s="77">
        <v>32500000</v>
      </c>
      <c r="S13" s="2"/>
    </row>
    <row r="14" spans="1:19" x14ac:dyDescent="0.25">
      <c r="A14" s="4">
        <v>13</v>
      </c>
      <c r="B14" s="4">
        <f t="shared" si="0"/>
        <v>1200</v>
      </c>
      <c r="C14" s="4">
        <f t="shared" si="1"/>
        <v>1440</v>
      </c>
      <c r="D14" s="4">
        <f t="shared" si="2"/>
        <v>1728</v>
      </c>
      <c r="E14" s="5">
        <f t="shared" si="3"/>
        <v>35000000</v>
      </c>
      <c r="F14" s="4">
        <f t="shared" si="4"/>
        <v>29167</v>
      </c>
      <c r="G14" s="4">
        <f t="shared" si="5"/>
        <v>24306</v>
      </c>
      <c r="H14" s="4">
        <f t="shared" si="6"/>
        <v>20255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1200</v>
      </c>
      <c r="R14" s="2">
        <v>35000000</v>
      </c>
      <c r="S14" s="2"/>
    </row>
    <row r="15" spans="1:19" x14ac:dyDescent="0.25">
      <c r="A15" s="4">
        <v>14</v>
      </c>
      <c r="B15" s="4">
        <f t="shared" si="0"/>
        <v>1250</v>
      </c>
      <c r="C15" s="4">
        <f t="shared" si="1"/>
        <v>1500</v>
      </c>
      <c r="D15" s="4">
        <f t="shared" si="2"/>
        <v>1800</v>
      </c>
      <c r="E15" s="5">
        <f t="shared" si="3"/>
        <v>40000000</v>
      </c>
      <c r="F15" s="76">
        <f t="shared" si="4"/>
        <v>32000</v>
      </c>
      <c r="G15" s="76">
        <f t="shared" si="5"/>
        <v>26667</v>
      </c>
      <c r="H15" s="76">
        <f t="shared" si="6"/>
        <v>22222</v>
      </c>
      <c r="I15" s="76">
        <f t="shared" si="7"/>
        <v>0</v>
      </c>
      <c r="J15" s="76">
        <f t="shared" si="8"/>
        <v>0</v>
      </c>
      <c r="K15" s="7"/>
      <c r="L15" s="7"/>
      <c r="M15" s="7"/>
      <c r="N15" s="7"/>
      <c r="O15" s="7">
        <v>0</v>
      </c>
      <c r="P15" s="7">
        <v>1500</v>
      </c>
      <c r="Q15" s="7">
        <f t="shared" si="12"/>
        <v>1250</v>
      </c>
      <c r="R15" s="77">
        <v>40000000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 t="s">
        <v>99</v>
      </c>
    </row>
    <row r="25" spans="1:19" s="10" customFormat="1" x14ac:dyDescent="0.25">
      <c r="F25" s="57" t="s">
        <v>71</v>
      </c>
      <c r="G25" s="57">
        <v>1030</v>
      </c>
    </row>
    <row r="26" spans="1:19" s="10" customFormat="1" x14ac:dyDescent="0.25">
      <c r="F26" s="57" t="s">
        <v>97</v>
      </c>
      <c r="G26" s="57">
        <v>69</v>
      </c>
    </row>
    <row r="27" spans="1:19" s="10" customFormat="1" x14ac:dyDescent="0.25">
      <c r="F27" s="57" t="s">
        <v>98</v>
      </c>
      <c r="G27" s="57">
        <f>SUM(G25:G26)</f>
        <v>1099</v>
      </c>
    </row>
    <row r="28" spans="1:19" s="10" customFormat="1" x14ac:dyDescent="0.25">
      <c r="C28" s="72" t="s">
        <v>75</v>
      </c>
      <c r="D28" s="72" t="s">
        <v>85</v>
      </c>
      <c r="F28" s="57" t="s">
        <v>84</v>
      </c>
      <c r="G28" s="57">
        <v>1174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1409</v>
      </c>
      <c r="H29" s="10">
        <f>G29/G28</f>
        <v>1.2001703577512777</v>
      </c>
    </row>
    <row r="30" spans="1:19" s="10" customFormat="1" x14ac:dyDescent="0.25">
      <c r="F30" s="57" t="s">
        <v>73</v>
      </c>
      <c r="G30" s="57">
        <v>31000</v>
      </c>
    </row>
    <row r="31" spans="1:19" s="10" customFormat="1" x14ac:dyDescent="0.25">
      <c r="C31" s="74"/>
      <c r="D31" s="74"/>
      <c r="F31" s="74" t="s">
        <v>74</v>
      </c>
      <c r="G31" s="74">
        <f>G28*G30</f>
        <v>36394000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32754600</v>
      </c>
    </row>
    <row r="33" spans="3:7" s="10" customFormat="1" x14ac:dyDescent="0.25">
      <c r="C33" s="74"/>
      <c r="D33" s="74"/>
      <c r="F33" s="74" t="s">
        <v>25</v>
      </c>
      <c r="G33" s="74">
        <f>G31*80%</f>
        <v>29115200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2024-03-28T10:50:10Z</dcterms:modified>
</cp:coreProperties>
</file>