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Swastik Tulip -Vikhroli\"/>
    </mc:Choice>
  </mc:AlternateContent>
  <xr:revisionPtr revIDLastSave="0" documentId="13_ncr:1_{714C26C8-B6C3-4D7D-9938-3D88AF7FFD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wastik Tulip" sheetId="57" r:id="rId1"/>
    <sheet name="Swastik Tulip (Sale)" sheetId="82" r:id="rId2"/>
    <sheet name="Swastik Tulip (Rehab)" sheetId="83" r:id="rId3"/>
    <sheet name="Total" sheetId="79" r:id="rId4"/>
    <sheet name="Rera" sheetId="67" r:id="rId5"/>
    <sheet name="Typical Floor" sheetId="70" r:id="rId6"/>
    <sheet name="Rates" sheetId="72" r:id="rId7"/>
    <sheet name="IGR" sheetId="80" r:id="rId8"/>
    <sheet name="RR" sheetId="81" r:id="rId9"/>
  </sheets>
  <definedNames>
    <definedName name="_xlnm._FilterDatabase" localSheetId="0" hidden="1">'Swastik Tulip'!$L$1:$L$159</definedName>
    <definedName name="_xlnm._FilterDatabase" localSheetId="2" hidden="1">'Swastik Tulip (Rehab)'!$L$1:$L$39</definedName>
    <definedName name="_xlnm._FilterDatabase" localSheetId="1" hidden="1">'Swastik Tulip (Sale)'!$D$90:$D$127</definedName>
  </definedNames>
  <calcPr calcId="191029"/>
</workbook>
</file>

<file path=xl/calcChain.xml><?xml version="1.0" encoding="utf-8"?>
<calcChain xmlns="http://schemas.openxmlformats.org/spreadsheetml/2006/main">
  <c r="J10" i="79" l="1"/>
  <c r="H4" i="79"/>
  <c r="H7" i="79" s="1"/>
  <c r="G4" i="79"/>
  <c r="G7" i="79" s="1"/>
  <c r="J9" i="79"/>
  <c r="F7" i="79"/>
  <c r="E7" i="79"/>
  <c r="D7" i="79"/>
  <c r="D2" i="79"/>
  <c r="D4" i="79" s="1"/>
  <c r="E4" i="79"/>
  <c r="F4" i="79"/>
  <c r="D3" i="79"/>
  <c r="E39" i="83" l="1"/>
  <c r="E34" i="83"/>
  <c r="I33" i="83"/>
  <c r="J33" i="83" s="1"/>
  <c r="F33" i="83"/>
  <c r="K33" i="83" s="1"/>
  <c r="I32" i="83"/>
  <c r="J32" i="83" s="1"/>
  <c r="F32" i="83"/>
  <c r="K32" i="83" s="1"/>
  <c r="I31" i="83"/>
  <c r="J31" i="83" s="1"/>
  <c r="F31" i="83"/>
  <c r="K31" i="83" s="1"/>
  <c r="I30" i="83"/>
  <c r="J30" i="83" s="1"/>
  <c r="F30" i="83"/>
  <c r="K30" i="83" s="1"/>
  <c r="K29" i="83"/>
  <c r="J29" i="83"/>
  <c r="I29" i="83"/>
  <c r="F29" i="83"/>
  <c r="K28" i="83"/>
  <c r="I28" i="83"/>
  <c r="J28" i="83" s="1"/>
  <c r="F28" i="83"/>
  <c r="I27" i="83"/>
  <c r="J27" i="83" s="1"/>
  <c r="F27" i="83"/>
  <c r="K27" i="83" s="1"/>
  <c r="I26" i="83"/>
  <c r="J26" i="83" s="1"/>
  <c r="F26" i="83"/>
  <c r="K26" i="83" s="1"/>
  <c r="I25" i="83"/>
  <c r="J25" i="83" s="1"/>
  <c r="F25" i="83"/>
  <c r="K25" i="83" s="1"/>
  <c r="I24" i="83"/>
  <c r="J24" i="83" s="1"/>
  <c r="F24" i="83"/>
  <c r="K24" i="83" s="1"/>
  <c r="I23" i="83"/>
  <c r="J23" i="83" s="1"/>
  <c r="F23" i="83"/>
  <c r="K23" i="83" s="1"/>
  <c r="I22" i="83"/>
  <c r="J22" i="83" s="1"/>
  <c r="F22" i="83"/>
  <c r="K22" i="83" s="1"/>
  <c r="I21" i="83"/>
  <c r="J21" i="83" s="1"/>
  <c r="F21" i="83"/>
  <c r="K21" i="83" s="1"/>
  <c r="J20" i="83"/>
  <c r="I20" i="83"/>
  <c r="F20" i="83"/>
  <c r="K20" i="83" s="1"/>
  <c r="I19" i="83"/>
  <c r="J19" i="83" s="1"/>
  <c r="F19" i="83"/>
  <c r="K19" i="83" s="1"/>
  <c r="I18" i="83"/>
  <c r="J18" i="83" s="1"/>
  <c r="F18" i="83"/>
  <c r="K18" i="83" s="1"/>
  <c r="K17" i="83"/>
  <c r="I17" i="83"/>
  <c r="J17" i="83" s="1"/>
  <c r="F17" i="83"/>
  <c r="I16" i="83"/>
  <c r="J16" i="83" s="1"/>
  <c r="F16" i="83"/>
  <c r="K16" i="83" s="1"/>
  <c r="I15" i="83"/>
  <c r="J15" i="83" s="1"/>
  <c r="F15" i="83"/>
  <c r="K15" i="83" s="1"/>
  <c r="I14" i="83"/>
  <c r="J14" i="83" s="1"/>
  <c r="F14" i="83"/>
  <c r="K14" i="83" s="1"/>
  <c r="I13" i="83"/>
  <c r="J13" i="83" s="1"/>
  <c r="F13" i="83"/>
  <c r="K13" i="83" s="1"/>
  <c r="I12" i="83"/>
  <c r="J12" i="83" s="1"/>
  <c r="F12" i="83"/>
  <c r="K12" i="83" s="1"/>
  <c r="I11" i="83"/>
  <c r="J11" i="83" s="1"/>
  <c r="F11" i="83"/>
  <c r="K11" i="83" s="1"/>
  <c r="I10" i="83"/>
  <c r="J10" i="83" s="1"/>
  <c r="F10" i="83"/>
  <c r="K10" i="83" s="1"/>
  <c r="I9" i="83"/>
  <c r="J9" i="83" s="1"/>
  <c r="F9" i="83"/>
  <c r="K9" i="83" s="1"/>
  <c r="I8" i="83"/>
  <c r="J8" i="83" s="1"/>
  <c r="F8" i="83"/>
  <c r="K8" i="83" s="1"/>
  <c r="I7" i="83"/>
  <c r="J7" i="83" s="1"/>
  <c r="F7" i="83"/>
  <c r="K7" i="83" s="1"/>
  <c r="I6" i="83"/>
  <c r="J6" i="83" s="1"/>
  <c r="F6" i="83"/>
  <c r="K6" i="83" s="1"/>
  <c r="I5" i="83"/>
  <c r="J5" i="83" s="1"/>
  <c r="F5" i="83"/>
  <c r="K5" i="83" s="1"/>
  <c r="I4" i="83"/>
  <c r="J4" i="83" s="1"/>
  <c r="F4" i="83"/>
  <c r="K4" i="83" s="1"/>
  <c r="I3" i="83"/>
  <c r="J3" i="83" s="1"/>
  <c r="F3" i="83"/>
  <c r="K3" i="83" s="1"/>
  <c r="I2" i="83"/>
  <c r="J2" i="83" s="1"/>
  <c r="F2" i="83"/>
  <c r="K2" i="83" s="1"/>
  <c r="E127" i="82"/>
  <c r="F126" i="82"/>
  <c r="K126" i="82" s="1"/>
  <c r="F125" i="82"/>
  <c r="K125" i="82" s="1"/>
  <c r="F124" i="82"/>
  <c r="K124" i="82" s="1"/>
  <c r="F123" i="82"/>
  <c r="K123" i="82" s="1"/>
  <c r="F122" i="82"/>
  <c r="K122" i="82" s="1"/>
  <c r="F121" i="82"/>
  <c r="K121" i="82" s="1"/>
  <c r="F120" i="82"/>
  <c r="K120" i="82" s="1"/>
  <c r="F119" i="82"/>
  <c r="K119" i="82" s="1"/>
  <c r="F118" i="82"/>
  <c r="K118" i="82" s="1"/>
  <c r="F117" i="82"/>
  <c r="K117" i="82" s="1"/>
  <c r="F116" i="82"/>
  <c r="K116" i="82" s="1"/>
  <c r="N115" i="82"/>
  <c r="F115" i="82"/>
  <c r="K115" i="82" s="1"/>
  <c r="N114" i="82"/>
  <c r="F114" i="82"/>
  <c r="K114" i="82" s="1"/>
  <c r="F113" i="82"/>
  <c r="K113" i="82" s="1"/>
  <c r="F112" i="82"/>
  <c r="K112" i="82" s="1"/>
  <c r="F111" i="82"/>
  <c r="K111" i="82" s="1"/>
  <c r="F110" i="82"/>
  <c r="K110" i="82" s="1"/>
  <c r="F109" i="82"/>
  <c r="K109" i="82" s="1"/>
  <c r="F108" i="82"/>
  <c r="K108" i="82" s="1"/>
  <c r="F107" i="82"/>
  <c r="K107" i="82" s="1"/>
  <c r="F106" i="82"/>
  <c r="K106" i="82" s="1"/>
  <c r="F105" i="82"/>
  <c r="K105" i="82" s="1"/>
  <c r="F104" i="82"/>
  <c r="K104" i="82" s="1"/>
  <c r="F103" i="82"/>
  <c r="K103" i="82" s="1"/>
  <c r="F102" i="82"/>
  <c r="K102" i="82" s="1"/>
  <c r="F101" i="82"/>
  <c r="K101" i="82" s="1"/>
  <c r="F100" i="82"/>
  <c r="K100" i="82" s="1"/>
  <c r="F99" i="82"/>
  <c r="K99" i="82" s="1"/>
  <c r="F98" i="82"/>
  <c r="K98" i="82" s="1"/>
  <c r="F97" i="82"/>
  <c r="K97" i="82" s="1"/>
  <c r="F96" i="82"/>
  <c r="K96" i="82" s="1"/>
  <c r="F95" i="82"/>
  <c r="K95" i="82" s="1"/>
  <c r="F94" i="82"/>
  <c r="K94" i="82" s="1"/>
  <c r="F93" i="82"/>
  <c r="K93" i="82" s="1"/>
  <c r="F92" i="82"/>
  <c r="K92" i="82" s="1"/>
  <c r="F91" i="82"/>
  <c r="K91" i="82" s="1"/>
  <c r="F90" i="82"/>
  <c r="E85" i="82"/>
  <c r="F84" i="82"/>
  <c r="K84" i="82" s="1"/>
  <c r="F83" i="82"/>
  <c r="K83" i="82" s="1"/>
  <c r="F82" i="82"/>
  <c r="K82" i="82" s="1"/>
  <c r="K81" i="82"/>
  <c r="F81" i="82"/>
  <c r="F80" i="82"/>
  <c r="K80" i="82" s="1"/>
  <c r="F79" i="82"/>
  <c r="K79" i="82" s="1"/>
  <c r="F78" i="82"/>
  <c r="K78" i="82" s="1"/>
  <c r="F77" i="82"/>
  <c r="K77" i="82" s="1"/>
  <c r="F76" i="82"/>
  <c r="K76" i="82" s="1"/>
  <c r="F75" i="82"/>
  <c r="K75" i="82" s="1"/>
  <c r="F74" i="82"/>
  <c r="K74" i="82" s="1"/>
  <c r="F73" i="82"/>
  <c r="K73" i="82" s="1"/>
  <c r="F72" i="82"/>
  <c r="K72" i="82" s="1"/>
  <c r="F71" i="82"/>
  <c r="K71" i="82" s="1"/>
  <c r="K70" i="82"/>
  <c r="F70" i="82"/>
  <c r="F69" i="82"/>
  <c r="K69" i="82" s="1"/>
  <c r="F68" i="82"/>
  <c r="K68" i="82" s="1"/>
  <c r="K67" i="82"/>
  <c r="F67" i="82"/>
  <c r="F66" i="82"/>
  <c r="K66" i="82" s="1"/>
  <c r="F65" i="82"/>
  <c r="K65" i="82" s="1"/>
  <c r="F64" i="82"/>
  <c r="K64" i="82" s="1"/>
  <c r="F63" i="82"/>
  <c r="K63" i="82" s="1"/>
  <c r="F62" i="82"/>
  <c r="K62" i="82" s="1"/>
  <c r="F61" i="82"/>
  <c r="K61" i="82" s="1"/>
  <c r="F60" i="82"/>
  <c r="K60" i="82" s="1"/>
  <c r="F59" i="82"/>
  <c r="K59" i="82" s="1"/>
  <c r="F58" i="82"/>
  <c r="K58" i="82" s="1"/>
  <c r="F57" i="82"/>
  <c r="K57" i="82" s="1"/>
  <c r="F56" i="82"/>
  <c r="K56" i="82" s="1"/>
  <c r="O55" i="82"/>
  <c r="Q55" i="82" s="1"/>
  <c r="F55" i="82"/>
  <c r="K55" i="82" s="1"/>
  <c r="F54" i="82"/>
  <c r="K54" i="82" s="1"/>
  <c r="K53" i="82"/>
  <c r="F53" i="82"/>
  <c r="F52" i="82"/>
  <c r="K52" i="82" s="1"/>
  <c r="F51" i="82"/>
  <c r="K51" i="82" s="1"/>
  <c r="F50" i="82"/>
  <c r="K50" i="82" s="1"/>
  <c r="F49" i="82"/>
  <c r="K49" i="82" s="1"/>
  <c r="F48" i="82"/>
  <c r="K48" i="82" s="1"/>
  <c r="F47" i="82"/>
  <c r="K47" i="82" s="1"/>
  <c r="K46" i="82"/>
  <c r="F46" i="82"/>
  <c r="F45" i="82"/>
  <c r="K45" i="82" s="1"/>
  <c r="F44" i="82"/>
  <c r="K44" i="82" s="1"/>
  <c r="F43" i="82"/>
  <c r="K43" i="82" s="1"/>
  <c r="F42" i="82"/>
  <c r="K42" i="82" s="1"/>
  <c r="F41" i="82"/>
  <c r="K41" i="82" s="1"/>
  <c r="F40" i="82"/>
  <c r="K40" i="82" s="1"/>
  <c r="F39" i="82"/>
  <c r="K39" i="82" s="1"/>
  <c r="F38" i="82"/>
  <c r="K38" i="82" s="1"/>
  <c r="F37" i="82"/>
  <c r="K37" i="82" s="1"/>
  <c r="F36" i="82"/>
  <c r="K36" i="82" s="1"/>
  <c r="F35" i="82"/>
  <c r="K35" i="82" s="1"/>
  <c r="F34" i="82"/>
  <c r="K34" i="82" s="1"/>
  <c r="F33" i="82"/>
  <c r="K33" i="82" s="1"/>
  <c r="F32" i="82"/>
  <c r="K32" i="82" s="1"/>
  <c r="F31" i="82"/>
  <c r="K31" i="82" s="1"/>
  <c r="F30" i="82"/>
  <c r="K30" i="82" s="1"/>
  <c r="F29" i="82"/>
  <c r="K29" i="82" s="1"/>
  <c r="F28" i="82"/>
  <c r="K28" i="82" s="1"/>
  <c r="F27" i="82"/>
  <c r="K27" i="82" s="1"/>
  <c r="F26" i="82"/>
  <c r="K26" i="82" s="1"/>
  <c r="F25" i="82"/>
  <c r="K25" i="82" s="1"/>
  <c r="F24" i="82"/>
  <c r="K24" i="82" s="1"/>
  <c r="F23" i="82"/>
  <c r="K23" i="82" s="1"/>
  <c r="F22" i="82"/>
  <c r="K22" i="82" s="1"/>
  <c r="F21" i="82"/>
  <c r="K21" i="82" s="1"/>
  <c r="F20" i="82"/>
  <c r="K20" i="82" s="1"/>
  <c r="F19" i="82"/>
  <c r="K19" i="82" s="1"/>
  <c r="F18" i="82"/>
  <c r="K18" i="82" s="1"/>
  <c r="F17" i="82"/>
  <c r="K17" i="82" s="1"/>
  <c r="F16" i="82"/>
  <c r="K16" i="82" s="1"/>
  <c r="F15" i="82"/>
  <c r="K15" i="82" s="1"/>
  <c r="F14" i="82"/>
  <c r="K14" i="82" s="1"/>
  <c r="F13" i="82"/>
  <c r="K13" i="82" s="1"/>
  <c r="F12" i="82"/>
  <c r="K12" i="82" s="1"/>
  <c r="F11" i="82"/>
  <c r="K11" i="82" s="1"/>
  <c r="F10" i="82"/>
  <c r="K10" i="82" s="1"/>
  <c r="F9" i="82"/>
  <c r="K9" i="82" s="1"/>
  <c r="F8" i="82"/>
  <c r="K8" i="82" s="1"/>
  <c r="F7" i="82"/>
  <c r="K7" i="82" s="1"/>
  <c r="F6" i="82"/>
  <c r="K6" i="82" s="1"/>
  <c r="F5" i="82"/>
  <c r="K5" i="82" s="1"/>
  <c r="F4" i="82"/>
  <c r="K4" i="82" s="1"/>
  <c r="H3" i="82"/>
  <c r="I3" i="82" s="1"/>
  <c r="J3" i="82" s="1"/>
  <c r="F3" i="82"/>
  <c r="K3" i="82" s="1"/>
  <c r="H2" i="82"/>
  <c r="I2" i="82" s="1"/>
  <c r="J2" i="82" s="1"/>
  <c r="F2" i="82"/>
  <c r="N146" i="57"/>
  <c r="N147" i="57"/>
  <c r="E159" i="57"/>
  <c r="F123" i="57"/>
  <c r="K123" i="57" s="1"/>
  <c r="F124" i="57"/>
  <c r="K124" i="57" s="1"/>
  <c r="F125" i="57"/>
  <c r="K125" i="57" s="1"/>
  <c r="F126" i="57"/>
  <c r="K126" i="57" s="1"/>
  <c r="F127" i="57"/>
  <c r="K127" i="57" s="1"/>
  <c r="F128" i="57"/>
  <c r="K128" i="57" s="1"/>
  <c r="F129" i="57"/>
  <c r="K129" i="57" s="1"/>
  <c r="F130" i="57"/>
  <c r="K130" i="57" s="1"/>
  <c r="F131" i="57"/>
  <c r="K131" i="57" s="1"/>
  <c r="F132" i="57"/>
  <c r="K132" i="57" s="1"/>
  <c r="F133" i="57"/>
  <c r="K133" i="57" s="1"/>
  <c r="F134" i="57"/>
  <c r="K134" i="57" s="1"/>
  <c r="F135" i="57"/>
  <c r="K135" i="57" s="1"/>
  <c r="F136" i="57"/>
  <c r="K136" i="57" s="1"/>
  <c r="F137" i="57"/>
  <c r="K137" i="57" s="1"/>
  <c r="F138" i="57"/>
  <c r="K138" i="57" s="1"/>
  <c r="F139" i="57"/>
  <c r="K139" i="57" s="1"/>
  <c r="F140" i="57"/>
  <c r="K140" i="57" s="1"/>
  <c r="F141" i="57"/>
  <c r="K141" i="57" s="1"/>
  <c r="F142" i="57"/>
  <c r="K142" i="57" s="1"/>
  <c r="F143" i="57"/>
  <c r="K143" i="57" s="1"/>
  <c r="F144" i="57"/>
  <c r="K144" i="57" s="1"/>
  <c r="F145" i="57"/>
  <c r="K145" i="57" s="1"/>
  <c r="F146" i="57"/>
  <c r="K146" i="57" s="1"/>
  <c r="F147" i="57"/>
  <c r="K147" i="57" s="1"/>
  <c r="F148" i="57"/>
  <c r="K148" i="57" s="1"/>
  <c r="F149" i="57"/>
  <c r="K149" i="57" s="1"/>
  <c r="F150" i="57"/>
  <c r="K150" i="57" s="1"/>
  <c r="F151" i="57"/>
  <c r="K151" i="57" s="1"/>
  <c r="F152" i="57"/>
  <c r="K152" i="57" s="1"/>
  <c r="F153" i="57"/>
  <c r="K153" i="57" s="1"/>
  <c r="F154" i="57"/>
  <c r="K154" i="57" s="1"/>
  <c r="F155" i="57"/>
  <c r="K155" i="57" s="1"/>
  <c r="F156" i="57"/>
  <c r="K156" i="57" s="1"/>
  <c r="F157" i="57"/>
  <c r="K157" i="57" s="1"/>
  <c r="F158" i="57"/>
  <c r="K158" i="57" s="1"/>
  <c r="G29" i="67"/>
  <c r="I20" i="80"/>
  <c r="I21" i="80"/>
  <c r="I22" i="80"/>
  <c r="I23" i="80"/>
  <c r="I24" i="80"/>
  <c r="J24" i="80" s="1"/>
  <c r="I25" i="80"/>
  <c r="J25" i="80"/>
  <c r="I26" i="80"/>
  <c r="J26" i="80" s="1"/>
  <c r="D19" i="80"/>
  <c r="E19" i="80"/>
  <c r="I19" i="80"/>
  <c r="J19" i="80" s="1"/>
  <c r="D20" i="80"/>
  <c r="E20" i="80"/>
  <c r="D21" i="80"/>
  <c r="E21" i="80" s="1"/>
  <c r="D22" i="80"/>
  <c r="E22" i="80" s="1"/>
  <c r="D23" i="80"/>
  <c r="J23" i="80" s="1"/>
  <c r="D24" i="80"/>
  <c r="E24" i="80"/>
  <c r="D25" i="80"/>
  <c r="E25" i="80"/>
  <c r="D26" i="80"/>
  <c r="E26" i="80"/>
  <c r="J18" i="80"/>
  <c r="E18" i="80"/>
  <c r="D18" i="80"/>
  <c r="O73" i="57"/>
  <c r="Q73" i="57" s="1"/>
  <c r="J14" i="80"/>
  <c r="J13" i="80"/>
  <c r="I12" i="80"/>
  <c r="J12" i="80" s="1"/>
  <c r="E12" i="80"/>
  <c r="I11" i="80"/>
  <c r="J11" i="80" s="1"/>
  <c r="E11" i="80"/>
  <c r="C11" i="80"/>
  <c r="E9" i="80"/>
  <c r="E10" i="80"/>
  <c r="J10" i="80"/>
  <c r="I10" i="80"/>
  <c r="D9" i="80"/>
  <c r="E117" i="57"/>
  <c r="F6" i="57"/>
  <c r="K6" i="57" s="1"/>
  <c r="F7" i="57"/>
  <c r="K7" i="57" s="1"/>
  <c r="F8" i="57"/>
  <c r="K8" i="57" s="1"/>
  <c r="F9" i="57"/>
  <c r="K9" i="57" s="1"/>
  <c r="F10" i="57"/>
  <c r="K10" i="57" s="1"/>
  <c r="F11" i="57"/>
  <c r="K11" i="57" s="1"/>
  <c r="F12" i="57"/>
  <c r="K12" i="57" s="1"/>
  <c r="F13" i="57"/>
  <c r="K13" i="57" s="1"/>
  <c r="F14" i="57"/>
  <c r="K14" i="57" s="1"/>
  <c r="F15" i="57"/>
  <c r="K15" i="57" s="1"/>
  <c r="F16" i="57"/>
  <c r="K16" i="57" s="1"/>
  <c r="F17" i="57"/>
  <c r="K17" i="57" s="1"/>
  <c r="F18" i="57"/>
  <c r="K18" i="57" s="1"/>
  <c r="F19" i="57"/>
  <c r="K19" i="57" s="1"/>
  <c r="F20" i="57"/>
  <c r="K20" i="57" s="1"/>
  <c r="F21" i="57"/>
  <c r="K21" i="57" s="1"/>
  <c r="F22" i="57"/>
  <c r="K22" i="57" s="1"/>
  <c r="F23" i="57"/>
  <c r="K23" i="57" s="1"/>
  <c r="F24" i="57"/>
  <c r="K24" i="57" s="1"/>
  <c r="F25" i="57"/>
  <c r="K25" i="57" s="1"/>
  <c r="F26" i="57"/>
  <c r="K26" i="57" s="1"/>
  <c r="F27" i="57"/>
  <c r="K27" i="57" s="1"/>
  <c r="F28" i="57"/>
  <c r="K28" i="57" s="1"/>
  <c r="F29" i="57"/>
  <c r="K29" i="57" s="1"/>
  <c r="F30" i="57"/>
  <c r="K30" i="57" s="1"/>
  <c r="F31" i="57"/>
  <c r="K31" i="57" s="1"/>
  <c r="F32" i="57"/>
  <c r="K32" i="57" s="1"/>
  <c r="F33" i="57"/>
  <c r="K33" i="57" s="1"/>
  <c r="F34" i="57"/>
  <c r="K34" i="57" s="1"/>
  <c r="F35" i="57"/>
  <c r="K35" i="57" s="1"/>
  <c r="F36" i="57"/>
  <c r="K36" i="57" s="1"/>
  <c r="F37" i="57"/>
  <c r="K37" i="57" s="1"/>
  <c r="F38" i="57"/>
  <c r="K38" i="57" s="1"/>
  <c r="F39" i="57"/>
  <c r="K39" i="57" s="1"/>
  <c r="F40" i="57"/>
  <c r="K40" i="57" s="1"/>
  <c r="F41" i="57"/>
  <c r="K41" i="57" s="1"/>
  <c r="F42" i="57"/>
  <c r="K42" i="57" s="1"/>
  <c r="F43" i="57"/>
  <c r="K43" i="57" s="1"/>
  <c r="F44" i="57"/>
  <c r="K44" i="57" s="1"/>
  <c r="F45" i="57"/>
  <c r="K45" i="57" s="1"/>
  <c r="F46" i="57"/>
  <c r="K46" i="57" s="1"/>
  <c r="F47" i="57"/>
  <c r="K47" i="57" s="1"/>
  <c r="F48" i="57"/>
  <c r="K48" i="57" s="1"/>
  <c r="F49" i="57"/>
  <c r="K49" i="57" s="1"/>
  <c r="F50" i="57"/>
  <c r="K50" i="57" s="1"/>
  <c r="F51" i="57"/>
  <c r="K51" i="57" s="1"/>
  <c r="F52" i="57"/>
  <c r="K52" i="57" s="1"/>
  <c r="F53" i="57"/>
  <c r="K53" i="57" s="1"/>
  <c r="F54" i="57"/>
  <c r="K54" i="57" s="1"/>
  <c r="F55" i="57"/>
  <c r="K55" i="57" s="1"/>
  <c r="F56" i="57"/>
  <c r="K56" i="57" s="1"/>
  <c r="F57" i="57"/>
  <c r="K57" i="57" s="1"/>
  <c r="F58" i="57"/>
  <c r="K58" i="57" s="1"/>
  <c r="F59" i="57"/>
  <c r="K59" i="57" s="1"/>
  <c r="F60" i="57"/>
  <c r="K60" i="57" s="1"/>
  <c r="F61" i="57"/>
  <c r="K61" i="57" s="1"/>
  <c r="F62" i="57"/>
  <c r="K62" i="57" s="1"/>
  <c r="F63" i="57"/>
  <c r="K63" i="57" s="1"/>
  <c r="F64" i="57"/>
  <c r="K64" i="57" s="1"/>
  <c r="F65" i="57"/>
  <c r="K65" i="57" s="1"/>
  <c r="F66" i="57"/>
  <c r="K66" i="57" s="1"/>
  <c r="F67" i="57"/>
  <c r="K67" i="57" s="1"/>
  <c r="F68" i="57"/>
  <c r="K68" i="57" s="1"/>
  <c r="F69" i="57"/>
  <c r="K69" i="57" s="1"/>
  <c r="F70" i="57"/>
  <c r="K70" i="57" s="1"/>
  <c r="F71" i="57"/>
  <c r="K71" i="57" s="1"/>
  <c r="F72" i="57"/>
  <c r="K72" i="57" s="1"/>
  <c r="F73" i="57"/>
  <c r="K73" i="57" s="1"/>
  <c r="F74" i="57"/>
  <c r="K74" i="57" s="1"/>
  <c r="F75" i="57"/>
  <c r="K75" i="57" s="1"/>
  <c r="F76" i="57"/>
  <c r="K76" i="57" s="1"/>
  <c r="F77" i="57"/>
  <c r="K77" i="57" s="1"/>
  <c r="F78" i="57"/>
  <c r="K78" i="57" s="1"/>
  <c r="F79" i="57"/>
  <c r="K79" i="57" s="1"/>
  <c r="F80" i="57"/>
  <c r="K80" i="57" s="1"/>
  <c r="F81" i="57"/>
  <c r="K81" i="57" s="1"/>
  <c r="F82" i="57"/>
  <c r="K82" i="57" s="1"/>
  <c r="F83" i="57"/>
  <c r="K83" i="57" s="1"/>
  <c r="F84" i="57"/>
  <c r="K84" i="57" s="1"/>
  <c r="F85" i="57"/>
  <c r="K85" i="57" s="1"/>
  <c r="F86" i="57"/>
  <c r="K86" i="57" s="1"/>
  <c r="F87" i="57"/>
  <c r="K87" i="57" s="1"/>
  <c r="F88" i="57"/>
  <c r="K88" i="57" s="1"/>
  <c r="F89" i="57"/>
  <c r="K89" i="57" s="1"/>
  <c r="F90" i="57"/>
  <c r="K90" i="57" s="1"/>
  <c r="F91" i="57"/>
  <c r="K91" i="57" s="1"/>
  <c r="F92" i="57"/>
  <c r="K92" i="57" s="1"/>
  <c r="F93" i="57"/>
  <c r="K93" i="57" s="1"/>
  <c r="F94" i="57"/>
  <c r="K94" i="57" s="1"/>
  <c r="F95" i="57"/>
  <c r="K95" i="57" s="1"/>
  <c r="F96" i="57"/>
  <c r="K96" i="57" s="1"/>
  <c r="F97" i="57"/>
  <c r="K97" i="57" s="1"/>
  <c r="F98" i="57"/>
  <c r="K98" i="57" s="1"/>
  <c r="F99" i="57"/>
  <c r="K99" i="57" s="1"/>
  <c r="F100" i="57"/>
  <c r="K100" i="57" s="1"/>
  <c r="F101" i="57"/>
  <c r="K101" i="57" s="1"/>
  <c r="F102" i="57"/>
  <c r="K102" i="57" s="1"/>
  <c r="F103" i="57"/>
  <c r="K103" i="57" s="1"/>
  <c r="F104" i="57"/>
  <c r="K104" i="57" s="1"/>
  <c r="F105" i="57"/>
  <c r="K105" i="57" s="1"/>
  <c r="F106" i="57"/>
  <c r="K106" i="57" s="1"/>
  <c r="F107" i="57"/>
  <c r="K107" i="57" s="1"/>
  <c r="F108" i="57"/>
  <c r="K108" i="57" s="1"/>
  <c r="F109" i="57"/>
  <c r="K109" i="57" s="1"/>
  <c r="F110" i="57"/>
  <c r="K110" i="57" s="1"/>
  <c r="F111" i="57"/>
  <c r="K111" i="57" s="1"/>
  <c r="F112" i="57"/>
  <c r="K112" i="57" s="1"/>
  <c r="F113" i="57"/>
  <c r="K113" i="57" s="1"/>
  <c r="F114" i="57"/>
  <c r="K114" i="57" s="1"/>
  <c r="F115" i="57"/>
  <c r="K115" i="57" s="1"/>
  <c r="F116" i="57"/>
  <c r="K116" i="57" s="1"/>
  <c r="E43" i="70"/>
  <c r="E42" i="70"/>
  <c r="E41" i="70"/>
  <c r="E37" i="70"/>
  <c r="E36" i="70"/>
  <c r="E35" i="70"/>
  <c r="E34" i="70"/>
  <c r="E30" i="70"/>
  <c r="E29" i="70"/>
  <c r="E28" i="70"/>
  <c r="E27" i="70"/>
  <c r="E23" i="70"/>
  <c r="E22" i="70"/>
  <c r="E21" i="70"/>
  <c r="E20" i="70"/>
  <c r="E19" i="70"/>
  <c r="E18" i="70"/>
  <c r="E17" i="70"/>
  <c r="E16" i="70"/>
  <c r="E6" i="70"/>
  <c r="E7" i="70"/>
  <c r="E8" i="70"/>
  <c r="E9" i="70"/>
  <c r="E10" i="70"/>
  <c r="E11" i="70"/>
  <c r="E12" i="70"/>
  <c r="E5" i="70"/>
  <c r="F24" i="67"/>
  <c r="F25" i="67"/>
  <c r="F26" i="67"/>
  <c r="F27" i="67"/>
  <c r="F28" i="67"/>
  <c r="F23" i="67"/>
  <c r="E4" i="80"/>
  <c r="E6" i="80"/>
  <c r="E7" i="80"/>
  <c r="E5" i="80"/>
  <c r="E8" i="80"/>
  <c r="E3" i="80"/>
  <c r="I3" i="80"/>
  <c r="J3" i="80" s="1"/>
  <c r="F3" i="57"/>
  <c r="K3" i="57" s="1"/>
  <c r="F4" i="57"/>
  <c r="K4" i="57" s="1"/>
  <c r="F5" i="57"/>
  <c r="F122" i="57"/>
  <c r="K122" i="57" s="1"/>
  <c r="F2" i="57"/>
  <c r="H2" i="57"/>
  <c r="I9" i="80"/>
  <c r="J9" i="80" s="1"/>
  <c r="I8" i="80"/>
  <c r="J8" i="80" s="1"/>
  <c r="I7" i="80"/>
  <c r="J7" i="80" s="1"/>
  <c r="I6" i="80"/>
  <c r="J6" i="80" s="1"/>
  <c r="I4" i="80"/>
  <c r="J4" i="80" s="1"/>
  <c r="I5" i="80"/>
  <c r="J5" i="80" s="1"/>
  <c r="I18" i="80"/>
  <c r="F34" i="83" l="1"/>
  <c r="K34" i="83"/>
  <c r="K39" i="83"/>
  <c r="F39" i="83"/>
  <c r="F85" i="82"/>
  <c r="K2" i="82"/>
  <c r="K85" i="82" s="1"/>
  <c r="H4" i="82"/>
  <c r="I4" i="82" s="1"/>
  <c r="J4" i="82" s="1"/>
  <c r="F127" i="82"/>
  <c r="K90" i="82"/>
  <c r="K127" i="82" s="1"/>
  <c r="K159" i="57"/>
  <c r="F159" i="57"/>
  <c r="F117" i="57"/>
  <c r="K5" i="57"/>
  <c r="E23" i="80"/>
  <c r="J22" i="80"/>
  <c r="J21" i="80"/>
  <c r="J20" i="80"/>
  <c r="I2" i="57"/>
  <c r="H5" i="82" l="1"/>
  <c r="I5" i="82" s="1"/>
  <c r="J5" i="82" s="1"/>
  <c r="K2" i="57"/>
  <c r="K117" i="57" s="1"/>
  <c r="H6" i="82" l="1"/>
  <c r="G3" i="57"/>
  <c r="H3" i="57" s="1"/>
  <c r="I3" i="57" s="1"/>
  <c r="J3" i="57" s="1"/>
  <c r="G2" i="83" l="1"/>
  <c r="G3" i="83" s="1"/>
  <c r="I6" i="82"/>
  <c r="H7" i="82"/>
  <c r="I7" i="82" s="1"/>
  <c r="J7" i="82" s="1"/>
  <c r="J2" i="57"/>
  <c r="G4" i="57"/>
  <c r="H4" i="57" s="1"/>
  <c r="I4" i="57" s="1"/>
  <c r="J4" i="57" s="1"/>
  <c r="H8" i="82" l="1"/>
  <c r="I8" i="82" s="1"/>
  <c r="J8" i="82" s="1"/>
  <c r="J6" i="82"/>
  <c r="G5" i="57"/>
  <c r="H5" i="57" s="1"/>
  <c r="I5" i="57" s="1"/>
  <c r="J5" i="57" s="1"/>
  <c r="H9" i="82" l="1"/>
  <c r="I9" i="82" s="1"/>
  <c r="J9" i="82" s="1"/>
  <c r="G6" i="57"/>
  <c r="H6" i="57" s="1"/>
  <c r="I6" i="57" s="1"/>
  <c r="J6" i="57" s="1"/>
  <c r="H10" i="82" l="1"/>
  <c r="I10" i="82" s="1"/>
  <c r="J10" i="82" s="1"/>
  <c r="G7" i="57"/>
  <c r="I7" i="57" s="1"/>
  <c r="J7" i="57" s="1"/>
  <c r="H11" i="82" l="1"/>
  <c r="I11" i="82" s="1"/>
  <c r="J11" i="82" s="1"/>
  <c r="G8" i="57"/>
  <c r="H12" i="82" l="1"/>
  <c r="I12" i="82" s="1"/>
  <c r="J12" i="82" s="1"/>
  <c r="G9" i="57"/>
  <c r="G10" i="57" s="1"/>
  <c r="I8" i="57"/>
  <c r="J8" i="57" s="1"/>
  <c r="G4" i="83" l="1"/>
  <c r="G5" i="83" s="1"/>
  <c r="H13" i="82"/>
  <c r="I13" i="82" s="1"/>
  <c r="J13" i="82" s="1"/>
  <c r="H9" i="57"/>
  <c r="I9" i="57" s="1"/>
  <c r="J9" i="57" s="1"/>
  <c r="H14" i="82" l="1"/>
  <c r="I14" i="82" s="1"/>
  <c r="J14" i="82" s="1"/>
  <c r="G11" i="57"/>
  <c r="H10" i="57"/>
  <c r="H15" i="82" l="1"/>
  <c r="I15" i="82" s="1"/>
  <c r="J15" i="82" s="1"/>
  <c r="I10" i="57"/>
  <c r="H11" i="57"/>
  <c r="I11" i="57" s="1"/>
  <c r="J11" i="57" s="1"/>
  <c r="G12" i="57"/>
  <c r="H16" i="82" l="1"/>
  <c r="I16" i="82" s="1"/>
  <c r="J16" i="82" s="1"/>
  <c r="J10" i="57"/>
  <c r="H12" i="57"/>
  <c r="G13" i="57"/>
  <c r="H17" i="82" l="1"/>
  <c r="I17" i="82" s="1"/>
  <c r="J17" i="82" s="1"/>
  <c r="I12" i="57"/>
  <c r="H13" i="57"/>
  <c r="I13" i="57" s="1"/>
  <c r="J13" i="57" s="1"/>
  <c r="G14" i="57"/>
  <c r="H18" i="82" l="1"/>
  <c r="I18" i="82" s="1"/>
  <c r="J18" i="82" s="1"/>
  <c r="J12" i="57"/>
  <c r="H14" i="57"/>
  <c r="I14" i="57" s="1"/>
  <c r="J14" i="57" s="1"/>
  <c r="G15" i="57"/>
  <c r="G6" i="83" l="1"/>
  <c r="G7" i="83" s="1"/>
  <c r="H19" i="82"/>
  <c r="I19" i="82" s="1"/>
  <c r="J19" i="82" s="1"/>
  <c r="G16" i="57"/>
  <c r="I15" i="57"/>
  <c r="J15" i="57" s="1"/>
  <c r="H20" i="82" l="1"/>
  <c r="I20" i="82" s="1"/>
  <c r="J20" i="82" s="1"/>
  <c r="G17" i="57"/>
  <c r="G18" i="57" s="1"/>
  <c r="I16" i="57"/>
  <c r="J16" i="57" s="1"/>
  <c r="H21" i="82" l="1"/>
  <c r="I21" i="82" s="1"/>
  <c r="J21" i="82" s="1"/>
  <c r="H17" i="57"/>
  <c r="I17" i="57" s="1"/>
  <c r="J17" i="57" s="1"/>
  <c r="H22" i="82" l="1"/>
  <c r="I22" i="82" s="1"/>
  <c r="J22" i="82" s="1"/>
  <c r="G19" i="57"/>
  <c r="H18" i="57"/>
  <c r="I18" i="57" s="1"/>
  <c r="J18" i="57" s="1"/>
  <c r="H23" i="82" l="1"/>
  <c r="I23" i="82" s="1"/>
  <c r="J23" i="82" s="1"/>
  <c r="H19" i="57"/>
  <c r="I19" i="57" s="1"/>
  <c r="J19" i="57" s="1"/>
  <c r="G20" i="57"/>
  <c r="H24" i="82" l="1"/>
  <c r="I24" i="82" s="1"/>
  <c r="J24" i="82" s="1"/>
  <c r="H20" i="57"/>
  <c r="I20" i="57" s="1"/>
  <c r="J20" i="57" s="1"/>
  <c r="G21" i="57"/>
  <c r="G8" i="83" l="1"/>
  <c r="G9" i="83" s="1"/>
  <c r="H25" i="82"/>
  <c r="I25" i="82" s="1"/>
  <c r="J25" i="82" s="1"/>
  <c r="H21" i="57"/>
  <c r="I21" i="57" s="1"/>
  <c r="J21" i="57" s="1"/>
  <c r="G22" i="57"/>
  <c r="H26" i="82" l="1"/>
  <c r="I26" i="82" s="1"/>
  <c r="J26" i="82" s="1"/>
  <c r="G23" i="57"/>
  <c r="H22" i="57"/>
  <c r="I22" i="57" s="1"/>
  <c r="J22" i="57" s="1"/>
  <c r="H27" i="82" l="1"/>
  <c r="I27" i="82" s="1"/>
  <c r="J27" i="82" s="1"/>
  <c r="I23" i="57"/>
  <c r="J23" i="57" s="1"/>
  <c r="G24" i="57"/>
  <c r="H28" i="82" l="1"/>
  <c r="I28" i="82" s="1"/>
  <c r="J28" i="82" s="1"/>
  <c r="I24" i="57"/>
  <c r="J24" i="57" s="1"/>
  <c r="G25" i="57"/>
  <c r="G26" i="57" s="1"/>
  <c r="G27" i="57" s="1"/>
  <c r="G28" i="57" s="1"/>
  <c r="G29" i="57" s="1"/>
  <c r="G30" i="57" s="1"/>
  <c r="G31" i="57" s="1"/>
  <c r="G32" i="57" s="1"/>
  <c r="G33" i="57" s="1"/>
  <c r="G34" i="57" s="1"/>
  <c r="G35" i="57" s="1"/>
  <c r="G36" i="57" s="1"/>
  <c r="G37" i="57" s="1"/>
  <c r="G38" i="57" s="1"/>
  <c r="G39" i="57" s="1"/>
  <c r="G40" i="57" s="1"/>
  <c r="G41" i="57" s="1"/>
  <c r="G42" i="57" s="1"/>
  <c r="G43" i="57" s="1"/>
  <c r="G44" i="57" s="1"/>
  <c r="G45" i="57" s="1"/>
  <c r="G46" i="57" s="1"/>
  <c r="G47" i="57" s="1"/>
  <c r="G48" i="57" s="1"/>
  <c r="G49" i="57" s="1"/>
  <c r="G50" i="57" s="1"/>
  <c r="G51" i="57" s="1"/>
  <c r="G52" i="57" s="1"/>
  <c r="G53" i="57" s="1"/>
  <c r="G54" i="57" s="1"/>
  <c r="G55" i="57" s="1"/>
  <c r="G56" i="57" s="1"/>
  <c r="G57" i="57" s="1"/>
  <c r="G58" i="57" s="1"/>
  <c r="G59" i="57" s="1"/>
  <c r="G60" i="57" s="1"/>
  <c r="G61" i="57" s="1"/>
  <c r="G62" i="57" s="1"/>
  <c r="G63" i="57" s="1"/>
  <c r="G64" i="57" s="1"/>
  <c r="G65" i="57" s="1"/>
  <c r="G66" i="57" s="1"/>
  <c r="G67" i="57" s="1"/>
  <c r="G68" i="57" s="1"/>
  <c r="G69" i="57" s="1"/>
  <c r="G70" i="57" s="1"/>
  <c r="G71" i="57" s="1"/>
  <c r="G72" i="57" s="1"/>
  <c r="G73" i="57" s="1"/>
  <c r="G74" i="57" s="1"/>
  <c r="G75" i="57" s="1"/>
  <c r="G76" i="57" s="1"/>
  <c r="G77" i="57" s="1"/>
  <c r="G78" i="57" s="1"/>
  <c r="G79" i="57" s="1"/>
  <c r="G80" i="57" s="1"/>
  <c r="G81" i="57" s="1"/>
  <c r="G82" i="57" s="1"/>
  <c r="G83" i="57" s="1"/>
  <c r="G84" i="57" s="1"/>
  <c r="G85" i="57" s="1"/>
  <c r="G86" i="57" s="1"/>
  <c r="G87" i="57" s="1"/>
  <c r="G88" i="57" s="1"/>
  <c r="G89" i="57" s="1"/>
  <c r="G90" i="57" s="1"/>
  <c r="G91" i="57" s="1"/>
  <c r="G92" i="57" s="1"/>
  <c r="G93" i="57" s="1"/>
  <c r="G94" i="57" s="1"/>
  <c r="G95" i="57" s="1"/>
  <c r="G96" i="57" s="1"/>
  <c r="G97" i="57" s="1"/>
  <c r="G98" i="57" s="1"/>
  <c r="G99" i="57" s="1"/>
  <c r="G100" i="57" s="1"/>
  <c r="G101" i="57" s="1"/>
  <c r="G102" i="57" s="1"/>
  <c r="G103" i="57" s="1"/>
  <c r="G104" i="57" s="1"/>
  <c r="G105" i="57" s="1"/>
  <c r="G106" i="57" s="1"/>
  <c r="G122" i="57" s="1"/>
  <c r="H29" i="82" l="1"/>
  <c r="I29" i="82" s="1"/>
  <c r="J29" i="82" s="1"/>
  <c r="G123" i="57"/>
  <c r="H122" i="57"/>
  <c r="H25" i="57"/>
  <c r="I25" i="57" s="1"/>
  <c r="J25" i="57" s="1"/>
  <c r="H30" i="82" l="1"/>
  <c r="I30" i="82" s="1"/>
  <c r="J30" i="82" s="1"/>
  <c r="I122" i="57"/>
  <c r="H123" i="57"/>
  <c r="I123" i="57" s="1"/>
  <c r="J123" i="57" s="1"/>
  <c r="G124" i="57"/>
  <c r="H26" i="57"/>
  <c r="I26" i="57" s="1"/>
  <c r="J26" i="57" s="1"/>
  <c r="G10" i="83" l="1"/>
  <c r="G11" i="83" s="1"/>
  <c r="H31" i="82"/>
  <c r="I31" i="82" s="1"/>
  <c r="J31" i="82" s="1"/>
  <c r="J122" i="57"/>
  <c r="H124" i="57"/>
  <c r="I124" i="57" s="1"/>
  <c r="J124" i="57" s="1"/>
  <c r="G125" i="57"/>
  <c r="H125" i="57" s="1"/>
  <c r="I125" i="57" s="1"/>
  <c r="J125" i="57" s="1"/>
  <c r="H27" i="57"/>
  <c r="I27" i="57" s="1"/>
  <c r="J27" i="57" s="1"/>
  <c r="H32" i="82" l="1"/>
  <c r="I32" i="82" s="1"/>
  <c r="J32" i="82" s="1"/>
  <c r="H28" i="57"/>
  <c r="I28" i="57" s="1"/>
  <c r="J28" i="57" s="1"/>
  <c r="H33" i="82" l="1"/>
  <c r="I33" i="82" s="1"/>
  <c r="J33" i="82" s="1"/>
  <c r="H29" i="57"/>
  <c r="I29" i="57" s="1"/>
  <c r="J29" i="57" s="1"/>
  <c r="H34" i="82" l="1"/>
  <c r="I34" i="82" s="1"/>
  <c r="J34" i="82" s="1"/>
  <c r="H30" i="57"/>
  <c r="I30" i="57" s="1"/>
  <c r="J30" i="57" s="1"/>
  <c r="H35" i="82" l="1"/>
  <c r="I35" i="82" s="1"/>
  <c r="J35" i="82" s="1"/>
  <c r="I31" i="57"/>
  <c r="J31" i="57" s="1"/>
  <c r="H36" i="82" l="1"/>
  <c r="I36" i="82" s="1"/>
  <c r="J36" i="82" s="1"/>
  <c r="I32" i="57"/>
  <c r="J32" i="57" s="1"/>
  <c r="G12" i="83" l="1"/>
  <c r="G13" i="83" s="1"/>
  <c r="H37" i="82"/>
  <c r="I37" i="82" s="1"/>
  <c r="J37" i="82" s="1"/>
  <c r="H33" i="57"/>
  <c r="I33" i="57" s="1"/>
  <c r="J33" i="57" s="1"/>
  <c r="H38" i="82" l="1"/>
  <c r="I38" i="82" s="1"/>
  <c r="J38" i="82" s="1"/>
  <c r="H34" i="57"/>
  <c r="I34" i="57" s="1"/>
  <c r="J34" i="57" s="1"/>
  <c r="H39" i="82" l="1"/>
  <c r="I39" i="82" s="1"/>
  <c r="J39" i="82" s="1"/>
  <c r="H35" i="57"/>
  <c r="I35" i="57" s="1"/>
  <c r="J35" i="57" s="1"/>
  <c r="H40" i="82" l="1"/>
  <c r="I40" i="82" s="1"/>
  <c r="J40" i="82" s="1"/>
  <c r="H36" i="57"/>
  <c r="I36" i="57" s="1"/>
  <c r="J36" i="57" s="1"/>
  <c r="H41" i="82" l="1"/>
  <c r="I41" i="82" s="1"/>
  <c r="J41" i="82" s="1"/>
  <c r="H37" i="57"/>
  <c r="I37" i="57" s="1"/>
  <c r="J37" i="57" s="1"/>
  <c r="H42" i="82" l="1"/>
  <c r="I42" i="82" s="1"/>
  <c r="J42" i="82" s="1"/>
  <c r="H38" i="57"/>
  <c r="I38" i="57" s="1"/>
  <c r="J38" i="57" s="1"/>
  <c r="G14" i="83" l="1"/>
  <c r="G15" i="83" s="1"/>
  <c r="H43" i="82"/>
  <c r="I43" i="82" s="1"/>
  <c r="J43" i="82" s="1"/>
  <c r="I39" i="57"/>
  <c r="J39" i="57" s="1"/>
  <c r="H44" i="82" l="1"/>
  <c r="I44" i="82" s="1"/>
  <c r="J44" i="82" s="1"/>
  <c r="I40" i="57"/>
  <c r="J40" i="57" s="1"/>
  <c r="H45" i="82" l="1"/>
  <c r="I45" i="82" s="1"/>
  <c r="J45" i="82" s="1"/>
  <c r="H41" i="57"/>
  <c r="I41" i="57" s="1"/>
  <c r="J41" i="57" s="1"/>
  <c r="H46" i="82" l="1"/>
  <c r="I46" i="82" s="1"/>
  <c r="J46" i="82" s="1"/>
  <c r="H42" i="57"/>
  <c r="I42" i="57" s="1"/>
  <c r="J42" i="57" s="1"/>
  <c r="H47" i="82" l="1"/>
  <c r="I47" i="82" s="1"/>
  <c r="J47" i="82" s="1"/>
  <c r="H43" i="57"/>
  <c r="I43" i="57" s="1"/>
  <c r="J43" i="57" s="1"/>
  <c r="H48" i="82" l="1"/>
  <c r="I48" i="82" s="1"/>
  <c r="J48" i="82" s="1"/>
  <c r="H44" i="57"/>
  <c r="I44" i="57" s="1"/>
  <c r="J44" i="57" s="1"/>
  <c r="G16" i="83" l="1"/>
  <c r="G17" i="83" s="1"/>
  <c r="H49" i="82"/>
  <c r="I49" i="82" s="1"/>
  <c r="J49" i="82" s="1"/>
  <c r="H45" i="57"/>
  <c r="I45" i="57" s="1"/>
  <c r="J45" i="57" s="1"/>
  <c r="H50" i="82" l="1"/>
  <c r="I50" i="82" s="1"/>
  <c r="J50" i="82" s="1"/>
  <c r="H46" i="57"/>
  <c r="I46" i="57" s="1"/>
  <c r="J46" i="57" s="1"/>
  <c r="H51" i="82" l="1"/>
  <c r="I51" i="82" s="1"/>
  <c r="J51" i="82" s="1"/>
  <c r="I47" i="57"/>
  <c r="J47" i="57" s="1"/>
  <c r="H52" i="82" l="1"/>
  <c r="I52" i="82" s="1"/>
  <c r="J52" i="82" s="1"/>
  <c r="I48" i="57"/>
  <c r="J48" i="57" s="1"/>
  <c r="H53" i="82" l="1"/>
  <c r="I53" i="82" s="1"/>
  <c r="J53" i="82" s="1"/>
  <c r="H49" i="57"/>
  <c r="I49" i="57" s="1"/>
  <c r="J49" i="57" s="1"/>
  <c r="H54" i="82" l="1"/>
  <c r="I54" i="82" s="1"/>
  <c r="J54" i="82" s="1"/>
  <c r="H50" i="57"/>
  <c r="I50" i="57" s="1"/>
  <c r="J50" i="57" s="1"/>
  <c r="G18" i="83" l="1"/>
  <c r="G19" i="83" s="1"/>
  <c r="H55" i="82"/>
  <c r="I55" i="82" s="1"/>
  <c r="J55" i="82" s="1"/>
  <c r="H51" i="57"/>
  <c r="I51" i="57" s="1"/>
  <c r="J51" i="57" s="1"/>
  <c r="H56" i="82" l="1"/>
  <c r="I56" i="82" s="1"/>
  <c r="J56" i="82" s="1"/>
  <c r="H52" i="57"/>
  <c r="I52" i="57" s="1"/>
  <c r="J52" i="57" s="1"/>
  <c r="H57" i="82" l="1"/>
  <c r="I57" i="82" s="1"/>
  <c r="J57" i="82" s="1"/>
  <c r="H53" i="57"/>
  <c r="I53" i="57" s="1"/>
  <c r="J53" i="57" s="1"/>
  <c r="H58" i="82" l="1"/>
  <c r="I58" i="82" s="1"/>
  <c r="J58" i="82" s="1"/>
  <c r="H54" i="57"/>
  <c r="I54" i="57" s="1"/>
  <c r="J54" i="57" s="1"/>
  <c r="H59" i="82" l="1"/>
  <c r="I59" i="82" s="1"/>
  <c r="J59" i="82" s="1"/>
  <c r="I55" i="57"/>
  <c r="J55" i="57" s="1"/>
  <c r="H60" i="82" l="1"/>
  <c r="I60" i="82" s="1"/>
  <c r="J60" i="82" s="1"/>
  <c r="I56" i="57"/>
  <c r="J56" i="57" s="1"/>
  <c r="G20" i="83" l="1"/>
  <c r="G21" i="83" s="1"/>
  <c r="H61" i="82"/>
  <c r="I61" i="82" s="1"/>
  <c r="J61" i="82" s="1"/>
  <c r="H57" i="57"/>
  <c r="I57" i="57" s="1"/>
  <c r="J57" i="57" s="1"/>
  <c r="H62" i="82" l="1"/>
  <c r="I62" i="82" s="1"/>
  <c r="J62" i="82" s="1"/>
  <c r="H58" i="57"/>
  <c r="I58" i="57" s="1"/>
  <c r="J58" i="57" s="1"/>
  <c r="H63" i="82" l="1"/>
  <c r="I63" i="82" s="1"/>
  <c r="J63" i="82" s="1"/>
  <c r="H59" i="57"/>
  <c r="I59" i="57" s="1"/>
  <c r="J59" i="57" s="1"/>
  <c r="H64" i="82" l="1"/>
  <c r="I64" i="82" s="1"/>
  <c r="J64" i="82" s="1"/>
  <c r="H60" i="57"/>
  <c r="I60" i="57" s="1"/>
  <c r="J60" i="57" s="1"/>
  <c r="H65" i="82" l="1"/>
  <c r="I65" i="82" s="1"/>
  <c r="J65" i="82" s="1"/>
  <c r="H61" i="57"/>
  <c r="I61" i="57" s="1"/>
  <c r="J61" i="57" s="1"/>
  <c r="H66" i="82" l="1"/>
  <c r="I66" i="82" s="1"/>
  <c r="J66" i="82" s="1"/>
  <c r="H62" i="57"/>
  <c r="I62" i="57" s="1"/>
  <c r="J62" i="57" s="1"/>
  <c r="G22" i="83" l="1"/>
  <c r="G23" i="83" s="1"/>
  <c r="H67" i="82"/>
  <c r="I67" i="82" s="1"/>
  <c r="J67" i="82" s="1"/>
  <c r="I63" i="57"/>
  <c r="J63" i="57" s="1"/>
  <c r="H68" i="82" l="1"/>
  <c r="I68" i="82" s="1"/>
  <c r="J68" i="82" s="1"/>
  <c r="I64" i="57"/>
  <c r="J64" i="57" s="1"/>
  <c r="H69" i="82" l="1"/>
  <c r="I69" i="82" s="1"/>
  <c r="J69" i="82" s="1"/>
  <c r="H65" i="57"/>
  <c r="I65" i="57" s="1"/>
  <c r="J65" i="57" s="1"/>
  <c r="H70" i="82" l="1"/>
  <c r="I70" i="82" s="1"/>
  <c r="J70" i="82" s="1"/>
  <c r="H66" i="57"/>
  <c r="I66" i="57" s="1"/>
  <c r="J66" i="57" s="1"/>
  <c r="H71" i="82" l="1"/>
  <c r="I71" i="82" s="1"/>
  <c r="J71" i="82" s="1"/>
  <c r="H67" i="57"/>
  <c r="I67" i="57" s="1"/>
  <c r="J67" i="57" s="1"/>
  <c r="H72" i="82" l="1"/>
  <c r="I72" i="82" s="1"/>
  <c r="J72" i="82" s="1"/>
  <c r="H68" i="57"/>
  <c r="I68" i="57" s="1"/>
  <c r="J68" i="57" s="1"/>
  <c r="G24" i="83" l="1"/>
  <c r="G25" i="83" s="1"/>
  <c r="H73" i="82"/>
  <c r="I73" i="82" s="1"/>
  <c r="J73" i="82" s="1"/>
  <c r="H69" i="57"/>
  <c r="I69" i="57" s="1"/>
  <c r="J69" i="57" s="1"/>
  <c r="H74" i="82" l="1"/>
  <c r="I74" i="82" s="1"/>
  <c r="J74" i="82" s="1"/>
  <c r="H70" i="57"/>
  <c r="I70" i="57" s="1"/>
  <c r="J70" i="57" s="1"/>
  <c r="H75" i="82" l="1"/>
  <c r="I75" i="82" s="1"/>
  <c r="J75" i="82" s="1"/>
  <c r="I71" i="57"/>
  <c r="J71" i="57" s="1"/>
  <c r="H76" i="82" l="1"/>
  <c r="I76" i="82" s="1"/>
  <c r="J76" i="82" s="1"/>
  <c r="I72" i="57"/>
  <c r="J72" i="57" s="1"/>
  <c r="H77" i="82" l="1"/>
  <c r="I77" i="82" s="1"/>
  <c r="J77" i="82" s="1"/>
  <c r="H73" i="57"/>
  <c r="I73" i="57" s="1"/>
  <c r="J73" i="57" s="1"/>
  <c r="H78" i="82" l="1"/>
  <c r="I78" i="82" s="1"/>
  <c r="J78" i="82" s="1"/>
  <c r="H74" i="57"/>
  <c r="I74" i="57" s="1"/>
  <c r="J74" i="57" s="1"/>
  <c r="G26" i="83" l="1"/>
  <c r="G27" i="83" s="1"/>
  <c r="H79" i="82"/>
  <c r="I79" i="82" s="1"/>
  <c r="J79" i="82" s="1"/>
  <c r="H75" i="57"/>
  <c r="I75" i="57" s="1"/>
  <c r="J75" i="57" s="1"/>
  <c r="G90" i="82" l="1"/>
  <c r="H80" i="82"/>
  <c r="I80" i="82" s="1"/>
  <c r="J80" i="82" s="1"/>
  <c r="H76" i="57"/>
  <c r="I76" i="57" s="1"/>
  <c r="J76" i="57" s="1"/>
  <c r="G28" i="83" l="1"/>
  <c r="G29" i="83" s="1"/>
  <c r="G91" i="82"/>
  <c r="H90" i="82"/>
  <c r="H81" i="82"/>
  <c r="I81" i="82" s="1"/>
  <c r="J81" i="82" s="1"/>
  <c r="H77" i="57"/>
  <c r="I77" i="57" s="1"/>
  <c r="J77" i="57" s="1"/>
  <c r="I90" i="82" l="1"/>
  <c r="H82" i="82"/>
  <c r="I82" i="82" s="1"/>
  <c r="J82" i="82" s="1"/>
  <c r="G94" i="82"/>
  <c r="G92" i="82"/>
  <c r="H91" i="82"/>
  <c r="I91" i="82" s="1"/>
  <c r="J91" i="82" s="1"/>
  <c r="H78" i="57"/>
  <c r="I78" i="57" s="1"/>
  <c r="J78" i="57" s="1"/>
  <c r="G30" i="83" l="1"/>
  <c r="G31" i="83" s="1"/>
  <c r="G95" i="82"/>
  <c r="H94" i="82"/>
  <c r="I94" i="82" s="1"/>
  <c r="J94" i="82" s="1"/>
  <c r="G93" i="82"/>
  <c r="H93" i="82" s="1"/>
  <c r="I93" i="82" s="1"/>
  <c r="J93" i="82" s="1"/>
  <c r="H92" i="82"/>
  <c r="I92" i="82" s="1"/>
  <c r="J92" i="82" s="1"/>
  <c r="H83" i="82"/>
  <c r="I83" i="82" s="1"/>
  <c r="J83" i="82" s="1"/>
  <c r="J90" i="82"/>
  <c r="I79" i="57"/>
  <c r="J79" i="57" s="1"/>
  <c r="G98" i="82" l="1"/>
  <c r="H84" i="82"/>
  <c r="G96" i="82"/>
  <c r="H95" i="82"/>
  <c r="I95" i="82" s="1"/>
  <c r="I80" i="57"/>
  <c r="J80" i="57" s="1"/>
  <c r="G32" i="83" l="1"/>
  <c r="G33" i="83" s="1"/>
  <c r="I84" i="82"/>
  <c r="H85" i="82"/>
  <c r="G99" i="82"/>
  <c r="H98" i="82"/>
  <c r="I98" i="82" s="1"/>
  <c r="J98" i="82" s="1"/>
  <c r="J95" i="82"/>
  <c r="G97" i="82"/>
  <c r="H97" i="82" s="1"/>
  <c r="I97" i="82" s="1"/>
  <c r="J97" i="82" s="1"/>
  <c r="H96" i="82"/>
  <c r="I96" i="82" s="1"/>
  <c r="J96" i="82" s="1"/>
  <c r="H81" i="57"/>
  <c r="I81" i="57" s="1"/>
  <c r="J81" i="57" s="1"/>
  <c r="H34" i="83" l="1"/>
  <c r="G100" i="82"/>
  <c r="H99" i="82"/>
  <c r="I99" i="82" s="1"/>
  <c r="J99" i="82" s="1"/>
  <c r="J84" i="82"/>
  <c r="I85" i="82"/>
  <c r="H82" i="57"/>
  <c r="I82" i="57" s="1"/>
  <c r="J82" i="57" s="1"/>
  <c r="I34" i="83" l="1"/>
  <c r="G101" i="82"/>
  <c r="H100" i="82"/>
  <c r="I100" i="82" s="1"/>
  <c r="H83" i="57"/>
  <c r="I83" i="57" s="1"/>
  <c r="J83" i="57" s="1"/>
  <c r="G102" i="82" l="1"/>
  <c r="H101" i="82"/>
  <c r="I101" i="82" s="1"/>
  <c r="J101" i="82" s="1"/>
  <c r="J100" i="82"/>
  <c r="H84" i="57"/>
  <c r="I84" i="57" s="1"/>
  <c r="J84" i="57" s="1"/>
  <c r="G103" i="82" l="1"/>
  <c r="H102" i="82"/>
  <c r="I102" i="82" s="1"/>
  <c r="H85" i="57"/>
  <c r="I85" i="57" s="1"/>
  <c r="J85" i="57" s="1"/>
  <c r="G104" i="82" l="1"/>
  <c r="H103" i="82"/>
  <c r="I103" i="82" s="1"/>
  <c r="J103" i="82" s="1"/>
  <c r="J102" i="82"/>
  <c r="H86" i="57"/>
  <c r="I86" i="57" s="1"/>
  <c r="J86" i="57" s="1"/>
  <c r="G105" i="82" l="1"/>
  <c r="H104" i="82"/>
  <c r="I104" i="82" s="1"/>
  <c r="J104" i="82" s="1"/>
  <c r="I87" i="57"/>
  <c r="J87" i="57" s="1"/>
  <c r="G106" i="82" l="1"/>
  <c r="H105" i="82"/>
  <c r="I105" i="82" s="1"/>
  <c r="J105" i="82" s="1"/>
  <c r="I88" i="57"/>
  <c r="J88" i="57" s="1"/>
  <c r="G107" i="82" l="1"/>
  <c r="H106" i="82"/>
  <c r="I106" i="82" s="1"/>
  <c r="J106" i="82" s="1"/>
  <c r="H89" i="57"/>
  <c r="I89" i="57" s="1"/>
  <c r="J89" i="57" s="1"/>
  <c r="G108" i="82" l="1"/>
  <c r="H107" i="82"/>
  <c r="I107" i="82" s="1"/>
  <c r="J107" i="82" s="1"/>
  <c r="H90" i="57"/>
  <c r="I90" i="57" s="1"/>
  <c r="J90" i="57" s="1"/>
  <c r="G109" i="82" l="1"/>
  <c r="H108" i="82"/>
  <c r="I108" i="82" s="1"/>
  <c r="J108" i="82" s="1"/>
  <c r="H91" i="57"/>
  <c r="I91" i="57" s="1"/>
  <c r="J91" i="57" s="1"/>
  <c r="G110" i="82" l="1"/>
  <c r="H109" i="82"/>
  <c r="I109" i="82" s="1"/>
  <c r="J109" i="82" s="1"/>
  <c r="H92" i="57"/>
  <c r="I92" i="57" s="1"/>
  <c r="J92" i="57" s="1"/>
  <c r="G111" i="82" l="1"/>
  <c r="H110" i="82"/>
  <c r="I110" i="82" s="1"/>
  <c r="J110" i="82" s="1"/>
  <c r="H93" i="57"/>
  <c r="I93" i="57" s="1"/>
  <c r="J93" i="57" s="1"/>
  <c r="G112" i="82" l="1"/>
  <c r="H111" i="82"/>
  <c r="I111" i="82" s="1"/>
  <c r="J111" i="82" s="1"/>
  <c r="H94" i="57"/>
  <c r="I94" i="57" s="1"/>
  <c r="J94" i="57" s="1"/>
  <c r="G113" i="82" l="1"/>
  <c r="H112" i="82"/>
  <c r="I112" i="82" s="1"/>
  <c r="J112" i="82" s="1"/>
  <c r="I95" i="57"/>
  <c r="J95" i="57" s="1"/>
  <c r="G114" i="82" l="1"/>
  <c r="H113" i="82"/>
  <c r="I113" i="82" s="1"/>
  <c r="J113" i="82" s="1"/>
  <c r="I96" i="57"/>
  <c r="J96" i="57" s="1"/>
  <c r="H114" i="82" l="1"/>
  <c r="I114" i="82" s="1"/>
  <c r="J114" i="82" s="1"/>
  <c r="G115" i="82"/>
  <c r="H97" i="57"/>
  <c r="I97" i="57" s="1"/>
  <c r="J97" i="57" s="1"/>
  <c r="G116" i="82" l="1"/>
  <c r="H115" i="82"/>
  <c r="I115" i="82" s="1"/>
  <c r="J115" i="82" s="1"/>
  <c r="H98" i="57"/>
  <c r="I98" i="57" s="1"/>
  <c r="J98" i="57" s="1"/>
  <c r="G117" i="82" l="1"/>
  <c r="H116" i="82"/>
  <c r="I116" i="82" s="1"/>
  <c r="J116" i="82" s="1"/>
  <c r="H99" i="57"/>
  <c r="I99" i="57" s="1"/>
  <c r="J99" i="57" s="1"/>
  <c r="G118" i="82" l="1"/>
  <c r="H117" i="82"/>
  <c r="I117" i="82" s="1"/>
  <c r="J117" i="82" s="1"/>
  <c r="H100" i="57"/>
  <c r="I100" i="57" s="1"/>
  <c r="J100" i="57" s="1"/>
  <c r="G119" i="82" l="1"/>
  <c r="H118" i="82"/>
  <c r="I118" i="82" s="1"/>
  <c r="J118" i="82" s="1"/>
  <c r="H101" i="57"/>
  <c r="I101" i="57" s="1"/>
  <c r="J101" i="57" s="1"/>
  <c r="G120" i="82" l="1"/>
  <c r="H119" i="82"/>
  <c r="I119" i="82" s="1"/>
  <c r="J119" i="82" s="1"/>
  <c r="H102" i="57"/>
  <c r="I102" i="57" s="1"/>
  <c r="J102" i="57" s="1"/>
  <c r="G121" i="82" l="1"/>
  <c r="H120" i="82"/>
  <c r="I120" i="82" s="1"/>
  <c r="J120" i="82" s="1"/>
  <c r="I103" i="57"/>
  <c r="J103" i="57" s="1"/>
  <c r="G122" i="82" l="1"/>
  <c r="H121" i="82"/>
  <c r="I121" i="82" s="1"/>
  <c r="J121" i="82" s="1"/>
  <c r="I104" i="57"/>
  <c r="J104" i="57" s="1"/>
  <c r="G123" i="82" l="1"/>
  <c r="H122" i="82"/>
  <c r="I122" i="82" s="1"/>
  <c r="J122" i="82" s="1"/>
  <c r="H105" i="57"/>
  <c r="I105" i="57" s="1"/>
  <c r="J105" i="57" s="1"/>
  <c r="G124" i="82" l="1"/>
  <c r="H123" i="82"/>
  <c r="I123" i="82" s="1"/>
  <c r="J123" i="82" s="1"/>
  <c r="H106" i="57"/>
  <c r="I106" i="57" s="1"/>
  <c r="J106" i="57" s="1"/>
  <c r="G107" i="57"/>
  <c r="G125" i="82" l="1"/>
  <c r="H124" i="82"/>
  <c r="I124" i="82" s="1"/>
  <c r="J124" i="82" s="1"/>
  <c r="G108" i="57"/>
  <c r="I107" i="57"/>
  <c r="J107" i="57" s="1"/>
  <c r="G126" i="82" l="1"/>
  <c r="H126" i="82" s="1"/>
  <c r="H125" i="82"/>
  <c r="I125" i="82" s="1"/>
  <c r="J125" i="82" s="1"/>
  <c r="G109" i="57"/>
  <c r="G110" i="57" s="1"/>
  <c r="G126" i="57" s="1"/>
  <c r="I108" i="57"/>
  <c r="J108" i="57" s="1"/>
  <c r="I126" i="82" l="1"/>
  <c r="H127" i="82"/>
  <c r="H126" i="57"/>
  <c r="G127" i="57"/>
  <c r="H109" i="57"/>
  <c r="I109" i="57" s="1"/>
  <c r="J109" i="57" s="1"/>
  <c r="H110" i="57"/>
  <c r="I110" i="57" s="1"/>
  <c r="J110" i="57" s="1"/>
  <c r="H39" i="83" l="1"/>
  <c r="J126" i="82"/>
  <c r="I127" i="82"/>
  <c r="H127" i="57"/>
  <c r="I127" i="57" s="1"/>
  <c r="J127" i="57" s="1"/>
  <c r="G128" i="57"/>
  <c r="I126" i="57"/>
  <c r="G111" i="57"/>
  <c r="I39" i="83" l="1"/>
  <c r="J126" i="57"/>
  <c r="H128" i="57"/>
  <c r="G129" i="57"/>
  <c r="H129" i="57" s="1"/>
  <c r="I129" i="57" s="1"/>
  <c r="J129" i="57" s="1"/>
  <c r="G112" i="57"/>
  <c r="I111" i="57"/>
  <c r="J111" i="57" s="1"/>
  <c r="I128" i="57" l="1"/>
  <c r="G113" i="57"/>
  <c r="G114" i="57" s="1"/>
  <c r="G130" i="57" s="1"/>
  <c r="I112" i="57"/>
  <c r="J112" i="57" s="1"/>
  <c r="H130" i="57" l="1"/>
  <c r="I130" i="57" s="1"/>
  <c r="J130" i="57" s="1"/>
  <c r="G131" i="57"/>
  <c r="J128" i="57"/>
  <c r="H113" i="57"/>
  <c r="I113" i="57" s="1"/>
  <c r="J113" i="57" s="1"/>
  <c r="H114" i="57"/>
  <c r="I114" i="57" s="1"/>
  <c r="J114" i="57" s="1"/>
  <c r="H131" i="57" l="1"/>
  <c r="I131" i="57" s="1"/>
  <c r="G132" i="57"/>
  <c r="G115" i="57"/>
  <c r="H132" i="57" l="1"/>
  <c r="I132" i="57" s="1"/>
  <c r="J132" i="57" s="1"/>
  <c r="G133" i="57"/>
  <c r="J131" i="57"/>
  <c r="G116" i="57"/>
  <c r="I115" i="57"/>
  <c r="J115" i="57" s="1"/>
  <c r="G134" i="57" l="1"/>
  <c r="H133" i="57"/>
  <c r="I133" i="57" s="1"/>
  <c r="J133" i="57" s="1"/>
  <c r="I116" i="57"/>
  <c r="H117" i="57"/>
  <c r="G135" i="57" l="1"/>
  <c r="H134" i="57"/>
  <c r="I134" i="57" s="1"/>
  <c r="J134" i="57" s="1"/>
  <c r="J116" i="57"/>
  <c r="I117" i="57"/>
  <c r="H135" i="57" l="1"/>
  <c r="I135" i="57" s="1"/>
  <c r="J135" i="57" s="1"/>
  <c r="G136" i="57"/>
  <c r="G137" i="57" l="1"/>
  <c r="H136" i="57"/>
  <c r="I136" i="57" s="1"/>
  <c r="J136" i="57" s="1"/>
  <c r="G138" i="57" l="1"/>
  <c r="H137" i="57"/>
  <c r="I137" i="57" s="1"/>
  <c r="J137" i="57" s="1"/>
  <c r="H138" i="57" l="1"/>
  <c r="I138" i="57" s="1"/>
  <c r="J138" i="57" s="1"/>
  <c r="G139" i="57"/>
  <c r="H139" i="57" l="1"/>
  <c r="I139" i="57" s="1"/>
  <c r="J139" i="57" s="1"/>
  <c r="G140" i="57"/>
  <c r="G141" i="57" l="1"/>
  <c r="H140" i="57"/>
  <c r="I140" i="57" s="1"/>
  <c r="J140" i="57" s="1"/>
  <c r="G142" i="57" l="1"/>
  <c r="H141" i="57"/>
  <c r="I141" i="57" s="1"/>
  <c r="J141" i="57" s="1"/>
  <c r="G143" i="57" l="1"/>
  <c r="H142" i="57"/>
  <c r="I142" i="57" s="1"/>
  <c r="J142" i="57" s="1"/>
  <c r="H143" i="57" l="1"/>
  <c r="I143" i="57" s="1"/>
  <c r="J143" i="57" s="1"/>
  <c r="G144" i="57"/>
  <c r="H144" i="57" l="1"/>
  <c r="I144" i="57" s="1"/>
  <c r="J144" i="57" s="1"/>
  <c r="G145" i="57"/>
  <c r="H145" i="57" l="1"/>
  <c r="I145" i="57" s="1"/>
  <c r="J145" i="57" s="1"/>
  <c r="G146" i="57"/>
  <c r="G147" i="57" l="1"/>
  <c r="H146" i="57"/>
  <c r="I146" i="57" s="1"/>
  <c r="J146" i="57" s="1"/>
  <c r="G148" i="57" l="1"/>
  <c r="H147" i="57"/>
  <c r="I147" i="57" s="1"/>
  <c r="J147" i="57" s="1"/>
  <c r="H148" i="57" l="1"/>
  <c r="I148" i="57" s="1"/>
  <c r="J148" i="57" s="1"/>
  <c r="G149" i="57"/>
  <c r="H149" i="57" l="1"/>
  <c r="I149" i="57" s="1"/>
  <c r="J149" i="57" s="1"/>
  <c r="G150" i="57"/>
  <c r="G151" i="57" l="1"/>
  <c r="H150" i="57"/>
  <c r="I150" i="57" s="1"/>
  <c r="J150" i="57" s="1"/>
  <c r="H151" i="57" l="1"/>
  <c r="I151" i="57" s="1"/>
  <c r="J151" i="57" s="1"/>
  <c r="G152" i="57"/>
  <c r="H152" i="57" l="1"/>
  <c r="I152" i="57" s="1"/>
  <c r="J152" i="57" s="1"/>
  <c r="G153" i="57"/>
  <c r="H153" i="57" l="1"/>
  <c r="I153" i="57" s="1"/>
  <c r="J153" i="57" s="1"/>
  <c r="G154" i="57"/>
  <c r="G155" i="57" l="1"/>
  <c r="H154" i="57"/>
  <c r="I154" i="57" s="1"/>
  <c r="J154" i="57" s="1"/>
  <c r="H155" i="57" l="1"/>
  <c r="I155" i="57" s="1"/>
  <c r="J155" i="57" s="1"/>
  <c r="G156" i="57"/>
  <c r="G157" i="57" l="1"/>
  <c r="H156" i="57"/>
  <c r="I156" i="57" s="1"/>
  <c r="J156" i="57" s="1"/>
  <c r="H157" i="57" l="1"/>
  <c r="I157" i="57" s="1"/>
  <c r="J157" i="57" s="1"/>
  <c r="G158" i="57"/>
  <c r="H158" i="57" s="1"/>
  <c r="I158" i="57" l="1"/>
  <c r="H159" i="57"/>
  <c r="J158" i="57" l="1"/>
  <c r="I159" i="57"/>
</calcChain>
</file>

<file path=xl/sharedStrings.xml><?xml version="1.0" encoding="utf-8"?>
<sst xmlns="http://schemas.openxmlformats.org/spreadsheetml/2006/main" count="785" uniqueCount="58">
  <si>
    <t>Flat No.</t>
  </si>
  <si>
    <t>Sr. No.</t>
  </si>
  <si>
    <t>Comp.</t>
  </si>
  <si>
    <t>Floor No.</t>
  </si>
  <si>
    <t xml:space="preserve">Built up Area in 
Sq. ft. 
</t>
  </si>
  <si>
    <t>Total</t>
  </si>
  <si>
    <t>1 BHK</t>
  </si>
  <si>
    <t>Sr.</t>
  </si>
  <si>
    <t>Total Flats</t>
  </si>
  <si>
    <t>CA</t>
  </si>
  <si>
    <t>BUA</t>
  </si>
  <si>
    <t>Value</t>
  </si>
  <si>
    <t xml:space="preserve">RV </t>
  </si>
  <si>
    <t>Wing</t>
  </si>
  <si>
    <t>Same Bldg</t>
  </si>
  <si>
    <t>Flat</t>
  </si>
  <si>
    <t>Rate</t>
  </si>
  <si>
    <t>BUA IN SQ/MTR</t>
  </si>
  <si>
    <t>1BHK</t>
  </si>
  <si>
    <t>Sr.No.</t>
  </si>
  <si>
    <t>CA in Sq/Ft</t>
  </si>
  <si>
    <t>SALE APPROVED</t>
  </si>
  <si>
    <t>SALE PRAPOSED</t>
  </si>
  <si>
    <t>TOTAL</t>
  </si>
  <si>
    <t>Swastik Tulip</t>
  </si>
  <si>
    <t>total 8 flats</t>
  </si>
  <si>
    <t>flat no</t>
  </si>
  <si>
    <t>type</t>
  </si>
  <si>
    <t>CA area Sq.Mt</t>
  </si>
  <si>
    <t>CA area Sq.Ft</t>
  </si>
  <si>
    <t xml:space="preserve">2 BHK </t>
  </si>
  <si>
    <t>2BHK</t>
  </si>
  <si>
    <t>3RD FLOOR</t>
  </si>
  <si>
    <t>rehab</t>
  </si>
  <si>
    <t>typical 4,5,6,7,8,9,10,11,12,13,14</t>
  </si>
  <si>
    <t>typical 15</t>
  </si>
  <si>
    <t>total 4 flats</t>
  </si>
  <si>
    <t>typical 16,17</t>
  </si>
  <si>
    <t>typical 18</t>
  </si>
  <si>
    <t>Sale/REHAB</t>
  </si>
  <si>
    <t>Sale</t>
  </si>
  <si>
    <t>Rehab</t>
  </si>
  <si>
    <t>Total 8 flats</t>
  </si>
  <si>
    <t>Proposed Inventory</t>
  </si>
  <si>
    <t xml:space="preserve">As per Approved Plan / RERA Carpet Area in 
Sq. ft.                      
</t>
  </si>
  <si>
    <t xml:space="preserve">As per Builder Carpet Area in 
Sq. ft.                      
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</si>
  <si>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</si>
  <si>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</si>
  <si>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</si>
  <si>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</si>
  <si>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</si>
  <si>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</si>
  <si>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>Rehab Approved</t>
  </si>
  <si>
    <t xml:space="preserve">1 BHK -  19                            2 BHK - 18                                        </t>
  </si>
  <si>
    <t>2 BHK</t>
  </si>
  <si>
    <t xml:space="preserve">1 BHK </t>
  </si>
  <si>
    <t xml:space="preserve">1 BHK -  57                            2 BHK - 26                                        </t>
  </si>
  <si>
    <t xml:space="preserve">2 BHK -     32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</si>
</sst>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FF0000"/>
      <name val="Open Sans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FFFF"/>
      <name val="Open Sans"/>
      <family val="2"/>
    </font>
    <font>
      <sz val="9"/>
      <color rgb="FFFF0000"/>
      <name val="Arial Narrow"/>
      <family val="2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rgb="FFFF0000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43" fontId="2" fillId="0" borderId="0" xfId="1" applyFont="1"/>
    <xf numFmtId="43" fontId="5" fillId="0" borderId="0" xfId="0" applyNumberFormat="1" applyFont="1"/>
    <xf numFmtId="0" fontId="7" fillId="0" borderId="0" xfId="0" applyFont="1"/>
    <xf numFmtId="164" fontId="6" fillId="0" borderId="1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9" fillId="0" borderId="0" xfId="0" applyFont="1"/>
    <xf numFmtId="0" fontId="18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1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 wrapText="1"/>
    </xf>
    <xf numFmtId="1" fontId="0" fillId="0" borderId="0" xfId="0" applyNumberForma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center" wrapText="1"/>
    </xf>
    <xf numFmtId="2" fontId="0" fillId="0" borderId="0" xfId="0" applyNumberFormat="1"/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2" fillId="0" borderId="0" xfId="0" applyFont="1"/>
    <xf numFmtId="0" fontId="14" fillId="0" borderId="6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64" fontId="11" fillId="2" borderId="0" xfId="0" applyNumberFormat="1" applyFont="1" applyFill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" fontId="18" fillId="0" borderId="1" xfId="2" applyNumberFormat="1" applyFont="1" applyBorder="1" applyAlignment="1">
      <alignment horizontal="center" vertical="top" wrapText="1"/>
    </xf>
    <xf numFmtId="164" fontId="18" fillId="0" borderId="1" xfId="1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0" fontId="27" fillId="0" borderId="11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" fontId="19" fillId="0" borderId="2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1" fontId="24" fillId="0" borderId="2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43" fontId="25" fillId="0" borderId="1" xfId="1" applyFont="1" applyBorder="1"/>
    <xf numFmtId="43" fontId="0" fillId="0" borderId="0" xfId="0" applyNumberFormat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347382</xdr:colOff>
      <xdr:row>2</xdr:row>
      <xdr:rowOff>257735</xdr:rowOff>
    </xdr:from>
    <xdr:to>
      <xdr:col>13</xdr:col>
      <xdr:colOff>253839</xdr:colOff>
      <xdr:row>19</xdr:row>
      <xdr:rowOff>50367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4DFA49-A312-12B8-BE6B-874DA2C25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382" y="638735"/>
          <a:ext cx="8221222" cy="3591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38100</xdr:rowOff>
    </xdr:from>
    <xdr:to>
      <xdr:col>10</xdr:col>
      <xdr:colOff>266700</xdr:colOff>
      <xdr:row>26</xdr:row>
      <xdr:rowOff>171450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0F02EB4-523B-4DCF-189B-C84E7C7B9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19100"/>
          <a:ext cx="5734050" cy="47053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9"/>
  <sheetViews>
    <sheetView tabSelected="1" topLeftCell="A136" zoomScale="145" zoomScaleNormal="145" workbookViewId="0">
      <selection activeCell="M154" sqref="M154"/>
    </sheetView>
  </sheetViews>
  <sheetFormatPr defaultRowHeight="15" x14ac:dyDescent="0.25"/>
  <cols>
    <col min="1" max="1" width="5" style="80" customWidth="1"/>
    <col min="2" max="2" width="6.28515625" style="80" customWidth="1"/>
    <col min="3" max="3" width="4.85546875" style="80" customWidth="1"/>
    <col min="4" max="4" width="6.28515625" style="81" customWidth="1"/>
    <col min="5" max="5" width="7.28515625" style="81" customWidth="1"/>
    <col min="6" max="6" width="6.5703125" style="80" customWidth="1"/>
    <col min="7" max="7" width="7.28515625" style="80" customWidth="1"/>
    <col min="8" max="8" width="12.5703125" style="80" customWidth="1"/>
    <col min="9" max="9" width="13.7109375" style="80" customWidth="1"/>
    <col min="10" max="10" width="7.85546875" style="80" customWidth="1"/>
    <col min="11" max="11" width="11.5703125" style="80" customWidth="1"/>
    <col min="12" max="12" width="9.140625" style="80"/>
    <col min="13" max="13" width="15" style="1" customWidth="1"/>
    <col min="14" max="14" width="9.140625" style="1"/>
  </cols>
  <sheetData>
    <row r="1" spans="1:14" ht="52.5" customHeight="1" x14ac:dyDescent="0.25">
      <c r="A1" s="59" t="s">
        <v>1</v>
      </c>
      <c r="B1" s="60" t="s">
        <v>0</v>
      </c>
      <c r="C1" s="60" t="s">
        <v>3</v>
      </c>
      <c r="D1" s="60" t="s">
        <v>2</v>
      </c>
      <c r="E1" s="60" t="s">
        <v>44</v>
      </c>
      <c r="F1" s="60" t="s">
        <v>4</v>
      </c>
      <c r="G1" s="60" t="s">
        <v>46</v>
      </c>
      <c r="H1" s="60" t="s">
        <v>47</v>
      </c>
      <c r="I1" s="60" t="s">
        <v>48</v>
      </c>
      <c r="J1" s="60" t="s">
        <v>49</v>
      </c>
      <c r="K1" s="60" t="s">
        <v>50</v>
      </c>
      <c r="L1" s="60" t="s">
        <v>39</v>
      </c>
    </row>
    <row r="2" spans="1:14" x14ac:dyDescent="0.25">
      <c r="A2" s="47">
        <v>1</v>
      </c>
      <c r="B2" s="47">
        <v>301</v>
      </c>
      <c r="C2" s="47">
        <v>3</v>
      </c>
      <c r="D2" s="48" t="s">
        <v>6</v>
      </c>
      <c r="E2" s="47">
        <v>408</v>
      </c>
      <c r="F2" s="61">
        <f>E2*1.1</f>
        <v>448.8</v>
      </c>
      <c r="G2" s="47">
        <v>20000</v>
      </c>
      <c r="H2" s="62">
        <f>E2*G2</f>
        <v>8160000</v>
      </c>
      <c r="I2" s="62">
        <f>H2*1.05</f>
        <v>8568000</v>
      </c>
      <c r="J2" s="63">
        <f t="shared" ref="J2" si="0">MROUND((I2*0.025/12),500)</f>
        <v>18000</v>
      </c>
      <c r="K2" s="64">
        <f t="shared" ref="K2" si="1">F2*3000</f>
        <v>1346400</v>
      </c>
      <c r="L2" s="48" t="s">
        <v>40</v>
      </c>
      <c r="M2" s="3"/>
      <c r="N2" s="2"/>
    </row>
    <row r="3" spans="1:14" x14ac:dyDescent="0.25">
      <c r="A3" s="47">
        <v>2</v>
      </c>
      <c r="B3" s="47">
        <v>302</v>
      </c>
      <c r="C3" s="47">
        <v>3</v>
      </c>
      <c r="D3" s="48" t="s">
        <v>30</v>
      </c>
      <c r="E3" s="47">
        <v>572</v>
      </c>
      <c r="F3" s="61">
        <f t="shared" ref="F3:F66" si="2">E3*1.1</f>
        <v>629.20000000000005</v>
      </c>
      <c r="G3" s="47">
        <f>G2</f>
        <v>20000</v>
      </c>
      <c r="H3" s="62">
        <f t="shared" ref="H3:H66" si="3">E3*G3</f>
        <v>11440000</v>
      </c>
      <c r="I3" s="62">
        <f t="shared" ref="I3:I66" si="4">H3*1.05</f>
        <v>12012000</v>
      </c>
      <c r="J3" s="63">
        <f t="shared" ref="J3:J66" si="5">MROUND((I3*0.025/12),500)</f>
        <v>25000</v>
      </c>
      <c r="K3" s="64">
        <f t="shared" ref="K3:K66" si="6">F3*3000</f>
        <v>1887600.0000000002</v>
      </c>
      <c r="L3" s="48" t="s">
        <v>40</v>
      </c>
      <c r="M3" s="2"/>
      <c r="N3" s="2"/>
    </row>
    <row r="4" spans="1:14" x14ac:dyDescent="0.25">
      <c r="A4" s="47">
        <v>3</v>
      </c>
      <c r="B4" s="47">
        <v>303</v>
      </c>
      <c r="C4" s="47">
        <v>3</v>
      </c>
      <c r="D4" s="48" t="s">
        <v>30</v>
      </c>
      <c r="E4" s="47">
        <v>563</v>
      </c>
      <c r="F4" s="61">
        <f t="shared" si="2"/>
        <v>619.30000000000007</v>
      </c>
      <c r="G4" s="47">
        <f t="shared" ref="G4:G17" si="7">G3</f>
        <v>20000</v>
      </c>
      <c r="H4" s="62">
        <f t="shared" si="3"/>
        <v>11260000</v>
      </c>
      <c r="I4" s="62">
        <f t="shared" si="4"/>
        <v>11823000</v>
      </c>
      <c r="J4" s="63">
        <f t="shared" si="5"/>
        <v>24500</v>
      </c>
      <c r="K4" s="64">
        <f t="shared" si="6"/>
        <v>1857900.0000000002</v>
      </c>
      <c r="L4" s="48" t="s">
        <v>40</v>
      </c>
      <c r="M4" s="2"/>
      <c r="N4" s="2"/>
    </row>
    <row r="5" spans="1:14" x14ac:dyDescent="0.25">
      <c r="A5" s="47">
        <v>4</v>
      </c>
      <c r="B5" s="47">
        <v>304</v>
      </c>
      <c r="C5" s="47">
        <v>3</v>
      </c>
      <c r="D5" s="48" t="s">
        <v>6</v>
      </c>
      <c r="E5" s="47">
        <v>394</v>
      </c>
      <c r="F5" s="61">
        <f t="shared" si="2"/>
        <v>433.40000000000003</v>
      </c>
      <c r="G5" s="47">
        <f>G4</f>
        <v>20000</v>
      </c>
      <c r="H5" s="62">
        <f t="shared" si="3"/>
        <v>7880000</v>
      </c>
      <c r="I5" s="62">
        <f t="shared" si="4"/>
        <v>8274000</v>
      </c>
      <c r="J5" s="63">
        <f t="shared" si="5"/>
        <v>17000</v>
      </c>
      <c r="K5" s="64">
        <f t="shared" si="6"/>
        <v>1300200</v>
      </c>
      <c r="L5" s="48" t="s">
        <v>40</v>
      </c>
      <c r="M5" s="2"/>
      <c r="N5" s="2"/>
    </row>
    <row r="6" spans="1:14" x14ac:dyDescent="0.25">
      <c r="A6" s="47">
        <v>5</v>
      </c>
      <c r="B6" s="47">
        <v>305</v>
      </c>
      <c r="C6" s="47">
        <v>3</v>
      </c>
      <c r="D6" s="48" t="s">
        <v>6</v>
      </c>
      <c r="E6" s="47">
        <v>394</v>
      </c>
      <c r="F6" s="61">
        <f t="shared" si="2"/>
        <v>433.40000000000003</v>
      </c>
      <c r="G6" s="47">
        <f>G5</f>
        <v>20000</v>
      </c>
      <c r="H6" s="62">
        <f t="shared" si="3"/>
        <v>7880000</v>
      </c>
      <c r="I6" s="62">
        <f t="shared" si="4"/>
        <v>8274000</v>
      </c>
      <c r="J6" s="63">
        <f t="shared" si="5"/>
        <v>17000</v>
      </c>
      <c r="K6" s="64">
        <f t="shared" si="6"/>
        <v>1300200</v>
      </c>
      <c r="L6" s="48" t="s">
        <v>40</v>
      </c>
      <c r="M6" s="2"/>
      <c r="N6" s="2"/>
    </row>
    <row r="7" spans="1:14" x14ac:dyDescent="0.25">
      <c r="A7" s="47">
        <v>6</v>
      </c>
      <c r="B7" s="47">
        <v>306</v>
      </c>
      <c r="C7" s="47">
        <v>3</v>
      </c>
      <c r="D7" s="48" t="s">
        <v>30</v>
      </c>
      <c r="E7" s="47">
        <v>639</v>
      </c>
      <c r="F7" s="61">
        <f t="shared" si="2"/>
        <v>702.90000000000009</v>
      </c>
      <c r="G7" s="47">
        <f t="shared" ref="G7:G8" si="8">G6</f>
        <v>20000</v>
      </c>
      <c r="H7" s="62">
        <v>0</v>
      </c>
      <c r="I7" s="62">
        <f t="shared" si="4"/>
        <v>0</v>
      </c>
      <c r="J7" s="63">
        <f t="shared" si="5"/>
        <v>0</v>
      </c>
      <c r="K7" s="64">
        <f t="shared" si="6"/>
        <v>2108700.0000000005</v>
      </c>
      <c r="L7" s="48" t="s">
        <v>41</v>
      </c>
      <c r="M7" s="2"/>
      <c r="N7" s="2"/>
    </row>
    <row r="8" spans="1:14" x14ac:dyDescent="0.25">
      <c r="A8" s="47">
        <v>7</v>
      </c>
      <c r="B8" s="47">
        <v>307</v>
      </c>
      <c r="C8" s="47">
        <v>3</v>
      </c>
      <c r="D8" s="48" t="s">
        <v>30</v>
      </c>
      <c r="E8" s="47">
        <v>639</v>
      </c>
      <c r="F8" s="61">
        <f t="shared" si="2"/>
        <v>702.90000000000009</v>
      </c>
      <c r="G8" s="47">
        <f t="shared" si="8"/>
        <v>20000</v>
      </c>
      <c r="H8" s="62">
        <v>0</v>
      </c>
      <c r="I8" s="62">
        <f t="shared" si="4"/>
        <v>0</v>
      </c>
      <c r="J8" s="63">
        <f t="shared" si="5"/>
        <v>0</v>
      </c>
      <c r="K8" s="64">
        <f t="shared" si="6"/>
        <v>2108700.0000000005</v>
      </c>
      <c r="L8" s="82" t="s">
        <v>41</v>
      </c>
      <c r="M8" s="2"/>
      <c r="N8" s="2"/>
    </row>
    <row r="9" spans="1:14" x14ac:dyDescent="0.25">
      <c r="A9" s="47">
        <v>8</v>
      </c>
      <c r="B9" s="47">
        <v>308</v>
      </c>
      <c r="C9" s="47">
        <v>3</v>
      </c>
      <c r="D9" s="48" t="s">
        <v>6</v>
      </c>
      <c r="E9" s="47">
        <v>401</v>
      </c>
      <c r="F9" s="61">
        <f t="shared" si="2"/>
        <v>441.1</v>
      </c>
      <c r="G9" s="47">
        <f t="shared" ref="G9:G15" si="9">G8</f>
        <v>20000</v>
      </c>
      <c r="H9" s="62">
        <f t="shared" si="3"/>
        <v>8020000</v>
      </c>
      <c r="I9" s="62">
        <f t="shared" si="4"/>
        <v>8421000</v>
      </c>
      <c r="J9" s="63">
        <f t="shared" si="5"/>
        <v>17500</v>
      </c>
      <c r="K9" s="64">
        <f t="shared" si="6"/>
        <v>1323300</v>
      </c>
      <c r="L9" s="48" t="s">
        <v>40</v>
      </c>
      <c r="M9" s="2"/>
      <c r="N9" s="2"/>
    </row>
    <row r="10" spans="1:14" x14ac:dyDescent="0.25">
      <c r="A10" s="47">
        <v>9</v>
      </c>
      <c r="B10" s="47">
        <v>401</v>
      </c>
      <c r="C10" s="47">
        <v>4</v>
      </c>
      <c r="D10" s="48" t="s">
        <v>6</v>
      </c>
      <c r="E10" s="47">
        <v>408</v>
      </c>
      <c r="F10" s="61">
        <f t="shared" si="2"/>
        <v>448.8</v>
      </c>
      <c r="G10" s="47">
        <f t="shared" si="9"/>
        <v>20000</v>
      </c>
      <c r="H10" s="62">
        <f t="shared" si="3"/>
        <v>8160000</v>
      </c>
      <c r="I10" s="62">
        <f t="shared" si="4"/>
        <v>8568000</v>
      </c>
      <c r="J10" s="63">
        <f t="shared" si="5"/>
        <v>18000</v>
      </c>
      <c r="K10" s="64">
        <f t="shared" si="6"/>
        <v>1346400</v>
      </c>
      <c r="L10" s="48" t="s">
        <v>40</v>
      </c>
      <c r="M10" s="2"/>
      <c r="N10" s="2"/>
    </row>
    <row r="11" spans="1:14" x14ac:dyDescent="0.25">
      <c r="A11" s="47">
        <v>10</v>
      </c>
      <c r="B11" s="47">
        <v>402</v>
      </c>
      <c r="C11" s="47">
        <v>4</v>
      </c>
      <c r="D11" s="48" t="s">
        <v>30</v>
      </c>
      <c r="E11" s="47">
        <v>572</v>
      </c>
      <c r="F11" s="61">
        <f t="shared" si="2"/>
        <v>629.20000000000005</v>
      </c>
      <c r="G11" s="47">
        <f t="shared" si="9"/>
        <v>20000</v>
      </c>
      <c r="H11" s="62">
        <f t="shared" si="3"/>
        <v>11440000</v>
      </c>
      <c r="I11" s="62">
        <f t="shared" si="4"/>
        <v>12012000</v>
      </c>
      <c r="J11" s="63">
        <f t="shared" si="5"/>
        <v>25000</v>
      </c>
      <c r="K11" s="64">
        <f t="shared" si="6"/>
        <v>1887600.0000000002</v>
      </c>
      <c r="L11" s="48" t="s">
        <v>40</v>
      </c>
      <c r="M11" s="2"/>
      <c r="N11" s="2"/>
    </row>
    <row r="12" spans="1:14" x14ac:dyDescent="0.25">
      <c r="A12" s="47">
        <v>11</v>
      </c>
      <c r="B12" s="47">
        <v>403</v>
      </c>
      <c r="C12" s="47">
        <v>4</v>
      </c>
      <c r="D12" s="48" t="s">
        <v>30</v>
      </c>
      <c r="E12" s="47">
        <v>563</v>
      </c>
      <c r="F12" s="61">
        <f t="shared" si="2"/>
        <v>619.30000000000007</v>
      </c>
      <c r="G12" s="47">
        <f t="shared" si="9"/>
        <v>20000</v>
      </c>
      <c r="H12" s="62">
        <f t="shared" si="3"/>
        <v>11260000</v>
      </c>
      <c r="I12" s="62">
        <f t="shared" si="4"/>
        <v>11823000</v>
      </c>
      <c r="J12" s="63">
        <f t="shared" si="5"/>
        <v>24500</v>
      </c>
      <c r="K12" s="64">
        <f t="shared" si="6"/>
        <v>1857900.0000000002</v>
      </c>
      <c r="L12" s="48" t="s">
        <v>40</v>
      </c>
      <c r="M12" s="5"/>
      <c r="N12" s="2"/>
    </row>
    <row r="13" spans="1:14" x14ac:dyDescent="0.25">
      <c r="A13" s="47">
        <v>12</v>
      </c>
      <c r="B13" s="47">
        <v>404</v>
      </c>
      <c r="C13" s="47">
        <v>4</v>
      </c>
      <c r="D13" s="48" t="s">
        <v>6</v>
      </c>
      <c r="E13" s="47">
        <v>394</v>
      </c>
      <c r="F13" s="61">
        <f t="shared" si="2"/>
        <v>433.40000000000003</v>
      </c>
      <c r="G13" s="47">
        <f t="shared" si="9"/>
        <v>20000</v>
      </c>
      <c r="H13" s="62">
        <f t="shared" si="3"/>
        <v>7880000</v>
      </c>
      <c r="I13" s="62">
        <f t="shared" si="4"/>
        <v>8274000</v>
      </c>
      <c r="J13" s="63">
        <f t="shared" si="5"/>
        <v>17000</v>
      </c>
      <c r="K13" s="64">
        <f t="shared" si="6"/>
        <v>1300200</v>
      </c>
      <c r="L13" s="48" t="s">
        <v>40</v>
      </c>
      <c r="M13" s="2"/>
      <c r="N13" s="2"/>
    </row>
    <row r="14" spans="1:14" x14ac:dyDescent="0.25">
      <c r="A14" s="47">
        <v>13</v>
      </c>
      <c r="B14" s="47">
        <v>405</v>
      </c>
      <c r="C14" s="47">
        <v>4</v>
      </c>
      <c r="D14" s="48" t="s">
        <v>6</v>
      </c>
      <c r="E14" s="47">
        <v>394</v>
      </c>
      <c r="F14" s="61">
        <f t="shared" si="2"/>
        <v>433.40000000000003</v>
      </c>
      <c r="G14" s="47">
        <f t="shared" si="9"/>
        <v>20000</v>
      </c>
      <c r="H14" s="62">
        <f t="shared" si="3"/>
        <v>7880000</v>
      </c>
      <c r="I14" s="62">
        <f t="shared" si="4"/>
        <v>8274000</v>
      </c>
      <c r="J14" s="63">
        <f t="shared" si="5"/>
        <v>17000</v>
      </c>
      <c r="K14" s="64">
        <f t="shared" si="6"/>
        <v>1300200</v>
      </c>
      <c r="L14" s="48" t="s">
        <v>40</v>
      </c>
      <c r="M14" s="2"/>
      <c r="N14" s="2"/>
    </row>
    <row r="15" spans="1:14" x14ac:dyDescent="0.25">
      <c r="A15" s="47">
        <v>14</v>
      </c>
      <c r="B15" s="47">
        <v>406</v>
      </c>
      <c r="C15" s="47">
        <v>4</v>
      </c>
      <c r="D15" s="48" t="s">
        <v>30</v>
      </c>
      <c r="E15" s="47">
        <v>639</v>
      </c>
      <c r="F15" s="61">
        <f t="shared" si="2"/>
        <v>702.90000000000009</v>
      </c>
      <c r="G15" s="47">
        <f t="shared" si="9"/>
        <v>20000</v>
      </c>
      <c r="H15" s="62">
        <v>0</v>
      </c>
      <c r="I15" s="62">
        <f t="shared" si="4"/>
        <v>0</v>
      </c>
      <c r="J15" s="63">
        <f t="shared" si="5"/>
        <v>0</v>
      </c>
      <c r="K15" s="64">
        <f t="shared" si="6"/>
        <v>2108700.0000000005</v>
      </c>
      <c r="L15" s="48" t="s">
        <v>41</v>
      </c>
      <c r="M15" s="2"/>
      <c r="N15" s="2"/>
    </row>
    <row r="16" spans="1:14" x14ac:dyDescent="0.25">
      <c r="A16" s="47">
        <v>15</v>
      </c>
      <c r="B16" s="47">
        <v>407</v>
      </c>
      <c r="C16" s="47">
        <v>4</v>
      </c>
      <c r="D16" s="48" t="s">
        <v>30</v>
      </c>
      <c r="E16" s="47">
        <v>639</v>
      </c>
      <c r="F16" s="61">
        <f t="shared" si="2"/>
        <v>702.90000000000009</v>
      </c>
      <c r="G16" s="47">
        <f t="shared" ref="G16" si="10">G15</f>
        <v>20000</v>
      </c>
      <c r="H16" s="62">
        <v>0</v>
      </c>
      <c r="I16" s="62">
        <f t="shared" si="4"/>
        <v>0</v>
      </c>
      <c r="J16" s="63">
        <f t="shared" si="5"/>
        <v>0</v>
      </c>
      <c r="K16" s="64">
        <f t="shared" si="6"/>
        <v>2108700.0000000005</v>
      </c>
      <c r="L16" s="82" t="s">
        <v>41</v>
      </c>
      <c r="M16" s="2"/>
      <c r="N16" s="2"/>
    </row>
    <row r="17" spans="1:14" x14ac:dyDescent="0.25">
      <c r="A17" s="47">
        <v>16</v>
      </c>
      <c r="B17" s="47">
        <v>408</v>
      </c>
      <c r="C17" s="47">
        <v>4</v>
      </c>
      <c r="D17" s="48" t="s">
        <v>6</v>
      </c>
      <c r="E17" s="47">
        <v>401</v>
      </c>
      <c r="F17" s="61">
        <f t="shared" si="2"/>
        <v>441.1</v>
      </c>
      <c r="G17" s="47">
        <f t="shared" si="7"/>
        <v>20000</v>
      </c>
      <c r="H17" s="62">
        <f t="shared" si="3"/>
        <v>8020000</v>
      </c>
      <c r="I17" s="62">
        <f t="shared" si="4"/>
        <v>8421000</v>
      </c>
      <c r="J17" s="63">
        <f t="shared" si="5"/>
        <v>17500</v>
      </c>
      <c r="K17" s="64">
        <f t="shared" si="6"/>
        <v>1323300</v>
      </c>
      <c r="L17" s="48" t="s">
        <v>40</v>
      </c>
      <c r="M17" s="2"/>
      <c r="N17" s="2"/>
    </row>
    <row r="18" spans="1:14" x14ac:dyDescent="0.25">
      <c r="A18" s="47">
        <v>17</v>
      </c>
      <c r="B18" s="47">
        <v>501</v>
      </c>
      <c r="C18" s="47">
        <v>5</v>
      </c>
      <c r="D18" s="48" t="s">
        <v>6</v>
      </c>
      <c r="E18" s="47">
        <v>408</v>
      </c>
      <c r="F18" s="61">
        <f t="shared" si="2"/>
        <v>448.8</v>
      </c>
      <c r="G18" s="47">
        <f>G17+90</f>
        <v>20090</v>
      </c>
      <c r="H18" s="62">
        <f t="shared" si="3"/>
        <v>8196720</v>
      </c>
      <c r="I18" s="62">
        <f t="shared" si="4"/>
        <v>8606556</v>
      </c>
      <c r="J18" s="63">
        <f t="shared" si="5"/>
        <v>18000</v>
      </c>
      <c r="K18" s="64">
        <f t="shared" si="6"/>
        <v>1346400</v>
      </c>
      <c r="L18" s="48" t="s">
        <v>40</v>
      </c>
      <c r="M18" s="2"/>
      <c r="N18" s="2"/>
    </row>
    <row r="19" spans="1:14" x14ac:dyDescent="0.25">
      <c r="A19" s="47">
        <v>18</v>
      </c>
      <c r="B19" s="47">
        <v>502</v>
      </c>
      <c r="C19" s="47">
        <v>5</v>
      </c>
      <c r="D19" s="48" t="s">
        <v>30</v>
      </c>
      <c r="E19" s="47">
        <v>572</v>
      </c>
      <c r="F19" s="61">
        <f t="shared" si="2"/>
        <v>629.20000000000005</v>
      </c>
      <c r="G19" s="47">
        <f t="shared" ref="G19:G25" si="11">G18</f>
        <v>20090</v>
      </c>
      <c r="H19" s="62">
        <f t="shared" si="3"/>
        <v>11491480</v>
      </c>
      <c r="I19" s="62">
        <f t="shared" si="4"/>
        <v>12066054</v>
      </c>
      <c r="J19" s="63">
        <f t="shared" si="5"/>
        <v>25000</v>
      </c>
      <c r="K19" s="64">
        <f t="shared" si="6"/>
        <v>1887600.0000000002</v>
      </c>
      <c r="L19" s="48" t="s">
        <v>40</v>
      </c>
      <c r="M19" s="2"/>
      <c r="N19" s="2"/>
    </row>
    <row r="20" spans="1:14" x14ac:dyDescent="0.25">
      <c r="A20" s="47">
        <v>19</v>
      </c>
      <c r="B20" s="47">
        <v>503</v>
      </c>
      <c r="C20" s="47">
        <v>5</v>
      </c>
      <c r="D20" s="48" t="s">
        <v>30</v>
      </c>
      <c r="E20" s="47">
        <v>563</v>
      </c>
      <c r="F20" s="61">
        <f t="shared" si="2"/>
        <v>619.30000000000007</v>
      </c>
      <c r="G20" s="47">
        <f t="shared" si="11"/>
        <v>20090</v>
      </c>
      <c r="H20" s="62">
        <f t="shared" si="3"/>
        <v>11310670</v>
      </c>
      <c r="I20" s="62">
        <f t="shared" si="4"/>
        <v>11876203.5</v>
      </c>
      <c r="J20" s="63">
        <f t="shared" si="5"/>
        <v>24500</v>
      </c>
      <c r="K20" s="64">
        <f t="shared" si="6"/>
        <v>1857900.0000000002</v>
      </c>
      <c r="L20" s="48" t="s">
        <v>40</v>
      </c>
      <c r="M20" s="2"/>
      <c r="N20" s="2"/>
    </row>
    <row r="21" spans="1:14" x14ac:dyDescent="0.25">
      <c r="A21" s="47">
        <v>20</v>
      </c>
      <c r="B21" s="47">
        <v>504</v>
      </c>
      <c r="C21" s="47">
        <v>5</v>
      </c>
      <c r="D21" s="48" t="s">
        <v>6</v>
      </c>
      <c r="E21" s="47">
        <v>394</v>
      </c>
      <c r="F21" s="61">
        <f t="shared" si="2"/>
        <v>433.40000000000003</v>
      </c>
      <c r="G21" s="47">
        <f t="shared" si="11"/>
        <v>20090</v>
      </c>
      <c r="H21" s="62">
        <f t="shared" si="3"/>
        <v>7915460</v>
      </c>
      <c r="I21" s="62">
        <f t="shared" si="4"/>
        <v>8311233</v>
      </c>
      <c r="J21" s="63">
        <f t="shared" si="5"/>
        <v>17500</v>
      </c>
      <c r="K21" s="64">
        <f t="shared" si="6"/>
        <v>1300200</v>
      </c>
      <c r="L21" s="48" t="s">
        <v>40</v>
      </c>
      <c r="M21" s="2"/>
      <c r="N21" s="2"/>
    </row>
    <row r="22" spans="1:14" x14ac:dyDescent="0.25">
      <c r="A22" s="47">
        <v>21</v>
      </c>
      <c r="B22" s="47">
        <v>505</v>
      </c>
      <c r="C22" s="47">
        <v>5</v>
      </c>
      <c r="D22" s="48" t="s">
        <v>6</v>
      </c>
      <c r="E22" s="47">
        <v>394</v>
      </c>
      <c r="F22" s="61">
        <f t="shared" si="2"/>
        <v>433.40000000000003</v>
      </c>
      <c r="G22" s="47">
        <f t="shared" si="11"/>
        <v>20090</v>
      </c>
      <c r="H22" s="62">
        <f t="shared" si="3"/>
        <v>7915460</v>
      </c>
      <c r="I22" s="62">
        <f t="shared" si="4"/>
        <v>8311233</v>
      </c>
      <c r="J22" s="63">
        <f t="shared" si="5"/>
        <v>17500</v>
      </c>
      <c r="K22" s="64">
        <f t="shared" si="6"/>
        <v>1300200</v>
      </c>
      <c r="L22" s="48" t="s">
        <v>40</v>
      </c>
      <c r="M22" s="2"/>
      <c r="N22" s="2"/>
    </row>
    <row r="23" spans="1:14" x14ac:dyDescent="0.25">
      <c r="A23" s="47">
        <v>22</v>
      </c>
      <c r="B23" s="47">
        <v>506</v>
      </c>
      <c r="C23" s="47">
        <v>5</v>
      </c>
      <c r="D23" s="48" t="s">
        <v>30</v>
      </c>
      <c r="E23" s="47">
        <v>639</v>
      </c>
      <c r="F23" s="61">
        <f t="shared" si="2"/>
        <v>702.90000000000009</v>
      </c>
      <c r="G23" s="47">
        <f t="shared" si="11"/>
        <v>20090</v>
      </c>
      <c r="H23" s="62">
        <v>0</v>
      </c>
      <c r="I23" s="62">
        <f t="shared" si="4"/>
        <v>0</v>
      </c>
      <c r="J23" s="63">
        <f t="shared" si="5"/>
        <v>0</v>
      </c>
      <c r="K23" s="64">
        <f t="shared" si="6"/>
        <v>2108700.0000000005</v>
      </c>
      <c r="L23" s="48" t="s">
        <v>41</v>
      </c>
      <c r="M23" s="2"/>
      <c r="N23" s="2"/>
    </row>
    <row r="24" spans="1:14" x14ac:dyDescent="0.25">
      <c r="A24" s="47">
        <v>23</v>
      </c>
      <c r="B24" s="47">
        <v>507</v>
      </c>
      <c r="C24" s="47">
        <v>5</v>
      </c>
      <c r="D24" s="48" t="s">
        <v>30</v>
      </c>
      <c r="E24" s="47">
        <v>639</v>
      </c>
      <c r="F24" s="61">
        <f t="shared" si="2"/>
        <v>702.90000000000009</v>
      </c>
      <c r="G24" s="47">
        <f t="shared" si="11"/>
        <v>20090</v>
      </c>
      <c r="H24" s="62">
        <v>0</v>
      </c>
      <c r="I24" s="62">
        <f t="shared" si="4"/>
        <v>0</v>
      </c>
      <c r="J24" s="63">
        <f t="shared" si="5"/>
        <v>0</v>
      </c>
      <c r="K24" s="64">
        <f t="shared" si="6"/>
        <v>2108700.0000000005</v>
      </c>
      <c r="L24" s="82" t="s">
        <v>41</v>
      </c>
      <c r="M24" s="2"/>
      <c r="N24" s="2"/>
    </row>
    <row r="25" spans="1:14" x14ac:dyDescent="0.25">
      <c r="A25" s="47">
        <v>24</v>
      </c>
      <c r="B25" s="47">
        <v>508</v>
      </c>
      <c r="C25" s="47">
        <v>5</v>
      </c>
      <c r="D25" s="48" t="s">
        <v>6</v>
      </c>
      <c r="E25" s="47">
        <v>401</v>
      </c>
      <c r="F25" s="61">
        <f t="shared" si="2"/>
        <v>441.1</v>
      </c>
      <c r="G25" s="47">
        <f t="shared" si="11"/>
        <v>20090</v>
      </c>
      <c r="H25" s="62">
        <f t="shared" si="3"/>
        <v>8056090</v>
      </c>
      <c r="I25" s="62">
        <f t="shared" si="4"/>
        <v>8458894.5</v>
      </c>
      <c r="J25" s="63">
        <f t="shared" si="5"/>
        <v>17500</v>
      </c>
      <c r="K25" s="64">
        <f t="shared" si="6"/>
        <v>1323300</v>
      </c>
      <c r="L25" s="48" t="s">
        <v>40</v>
      </c>
      <c r="M25" s="2"/>
      <c r="N25" s="2"/>
    </row>
    <row r="26" spans="1:14" x14ac:dyDescent="0.25">
      <c r="A26" s="47">
        <v>25</v>
      </c>
      <c r="B26" s="47">
        <v>601</v>
      </c>
      <c r="C26" s="47">
        <v>6</v>
      </c>
      <c r="D26" s="48" t="s">
        <v>6</v>
      </c>
      <c r="E26" s="47">
        <v>408</v>
      </c>
      <c r="F26" s="61">
        <f t="shared" si="2"/>
        <v>448.8</v>
      </c>
      <c r="G26" s="47">
        <f>G25+90</f>
        <v>20180</v>
      </c>
      <c r="H26" s="62">
        <f t="shared" si="3"/>
        <v>8233440</v>
      </c>
      <c r="I26" s="62">
        <f t="shared" si="4"/>
        <v>8645112</v>
      </c>
      <c r="J26" s="63">
        <f t="shared" si="5"/>
        <v>18000</v>
      </c>
      <c r="K26" s="64">
        <f t="shared" si="6"/>
        <v>1346400</v>
      </c>
      <c r="L26" s="48" t="s">
        <v>40</v>
      </c>
      <c r="M26" s="2"/>
      <c r="N26" s="2"/>
    </row>
    <row r="27" spans="1:14" x14ac:dyDescent="0.25">
      <c r="A27" s="47">
        <v>26</v>
      </c>
      <c r="B27" s="47">
        <v>602</v>
      </c>
      <c r="C27" s="47">
        <v>6</v>
      </c>
      <c r="D27" s="48" t="s">
        <v>30</v>
      </c>
      <c r="E27" s="47">
        <v>572</v>
      </c>
      <c r="F27" s="61">
        <f t="shared" si="2"/>
        <v>629.20000000000005</v>
      </c>
      <c r="G27" s="47">
        <f t="shared" ref="G27:G33" si="12">G26</f>
        <v>20180</v>
      </c>
      <c r="H27" s="62">
        <f t="shared" si="3"/>
        <v>11542960</v>
      </c>
      <c r="I27" s="62">
        <f t="shared" si="4"/>
        <v>12120108</v>
      </c>
      <c r="J27" s="63">
        <f t="shared" si="5"/>
        <v>25500</v>
      </c>
      <c r="K27" s="64">
        <f t="shared" si="6"/>
        <v>1887600.0000000002</v>
      </c>
      <c r="L27" s="48" t="s">
        <v>40</v>
      </c>
      <c r="M27" s="2"/>
      <c r="N27" s="2"/>
    </row>
    <row r="28" spans="1:14" x14ac:dyDescent="0.25">
      <c r="A28" s="47">
        <v>27</v>
      </c>
      <c r="B28" s="47">
        <v>603</v>
      </c>
      <c r="C28" s="47">
        <v>6</v>
      </c>
      <c r="D28" s="48" t="s">
        <v>30</v>
      </c>
      <c r="E28" s="47">
        <v>563</v>
      </c>
      <c r="F28" s="61">
        <f t="shared" si="2"/>
        <v>619.30000000000007</v>
      </c>
      <c r="G28" s="47">
        <f t="shared" si="12"/>
        <v>20180</v>
      </c>
      <c r="H28" s="62">
        <f t="shared" si="3"/>
        <v>11361340</v>
      </c>
      <c r="I28" s="62">
        <f t="shared" si="4"/>
        <v>11929407</v>
      </c>
      <c r="J28" s="63">
        <f t="shared" si="5"/>
        <v>25000</v>
      </c>
      <c r="K28" s="64">
        <f t="shared" si="6"/>
        <v>1857900.0000000002</v>
      </c>
      <c r="L28" s="48" t="s">
        <v>40</v>
      </c>
      <c r="M28" s="2"/>
      <c r="N28" s="2"/>
    </row>
    <row r="29" spans="1:14" x14ac:dyDescent="0.25">
      <c r="A29" s="47">
        <v>28</v>
      </c>
      <c r="B29" s="47">
        <v>604</v>
      </c>
      <c r="C29" s="47">
        <v>6</v>
      </c>
      <c r="D29" s="48" t="s">
        <v>6</v>
      </c>
      <c r="E29" s="47">
        <v>394</v>
      </c>
      <c r="F29" s="61">
        <f t="shared" si="2"/>
        <v>433.40000000000003</v>
      </c>
      <c r="G29" s="47">
        <f t="shared" si="12"/>
        <v>20180</v>
      </c>
      <c r="H29" s="62">
        <f t="shared" si="3"/>
        <v>7950920</v>
      </c>
      <c r="I29" s="62">
        <f t="shared" si="4"/>
        <v>8348466</v>
      </c>
      <c r="J29" s="63">
        <f t="shared" si="5"/>
        <v>17500</v>
      </c>
      <c r="K29" s="64">
        <f t="shared" si="6"/>
        <v>1300200</v>
      </c>
      <c r="L29" s="48" t="s">
        <v>40</v>
      </c>
      <c r="M29" s="2"/>
      <c r="N29" s="2"/>
    </row>
    <row r="30" spans="1:14" x14ac:dyDescent="0.25">
      <c r="A30" s="47">
        <v>29</v>
      </c>
      <c r="B30" s="47">
        <v>605</v>
      </c>
      <c r="C30" s="47">
        <v>6</v>
      </c>
      <c r="D30" s="48" t="s">
        <v>6</v>
      </c>
      <c r="E30" s="47">
        <v>394</v>
      </c>
      <c r="F30" s="61">
        <f t="shared" si="2"/>
        <v>433.40000000000003</v>
      </c>
      <c r="G30" s="47">
        <f t="shared" si="12"/>
        <v>20180</v>
      </c>
      <c r="H30" s="62">
        <f t="shared" si="3"/>
        <v>7950920</v>
      </c>
      <c r="I30" s="62">
        <f t="shared" si="4"/>
        <v>8348466</v>
      </c>
      <c r="J30" s="63">
        <f t="shared" si="5"/>
        <v>17500</v>
      </c>
      <c r="K30" s="64">
        <f t="shared" si="6"/>
        <v>1300200</v>
      </c>
      <c r="L30" s="48" t="s">
        <v>40</v>
      </c>
      <c r="M30" s="2"/>
      <c r="N30" s="2"/>
    </row>
    <row r="31" spans="1:14" x14ac:dyDescent="0.25">
      <c r="A31" s="47">
        <v>30</v>
      </c>
      <c r="B31" s="47">
        <v>606</v>
      </c>
      <c r="C31" s="47">
        <v>6</v>
      </c>
      <c r="D31" s="48" t="s">
        <v>30</v>
      </c>
      <c r="E31" s="47">
        <v>639</v>
      </c>
      <c r="F31" s="61">
        <f t="shared" si="2"/>
        <v>702.90000000000009</v>
      </c>
      <c r="G31" s="47">
        <f t="shared" si="12"/>
        <v>20180</v>
      </c>
      <c r="H31" s="62">
        <v>0</v>
      </c>
      <c r="I31" s="62">
        <f t="shared" si="4"/>
        <v>0</v>
      </c>
      <c r="J31" s="63">
        <f t="shared" si="5"/>
        <v>0</v>
      </c>
      <c r="K31" s="64">
        <f t="shared" si="6"/>
        <v>2108700.0000000005</v>
      </c>
      <c r="L31" s="48" t="s">
        <v>41</v>
      </c>
      <c r="M31" s="2"/>
      <c r="N31" s="2"/>
    </row>
    <row r="32" spans="1:14" x14ac:dyDescent="0.25">
      <c r="A32" s="47">
        <v>31</v>
      </c>
      <c r="B32" s="47">
        <v>607</v>
      </c>
      <c r="C32" s="47">
        <v>6</v>
      </c>
      <c r="D32" s="48" t="s">
        <v>30</v>
      </c>
      <c r="E32" s="47">
        <v>639</v>
      </c>
      <c r="F32" s="61">
        <f t="shared" si="2"/>
        <v>702.90000000000009</v>
      </c>
      <c r="G32" s="47">
        <f t="shared" si="12"/>
        <v>20180</v>
      </c>
      <c r="H32" s="62">
        <v>0</v>
      </c>
      <c r="I32" s="62">
        <f t="shared" si="4"/>
        <v>0</v>
      </c>
      <c r="J32" s="63">
        <f t="shared" si="5"/>
        <v>0</v>
      </c>
      <c r="K32" s="64">
        <f t="shared" si="6"/>
        <v>2108700.0000000005</v>
      </c>
      <c r="L32" s="82" t="s">
        <v>41</v>
      </c>
      <c r="M32" s="2"/>
      <c r="N32" s="2"/>
    </row>
    <row r="33" spans="1:14" x14ac:dyDescent="0.25">
      <c r="A33" s="47">
        <v>32</v>
      </c>
      <c r="B33" s="47">
        <v>608</v>
      </c>
      <c r="C33" s="47">
        <v>6</v>
      </c>
      <c r="D33" s="48" t="s">
        <v>6</v>
      </c>
      <c r="E33" s="47">
        <v>401</v>
      </c>
      <c r="F33" s="61">
        <f t="shared" si="2"/>
        <v>441.1</v>
      </c>
      <c r="G33" s="47">
        <f t="shared" si="12"/>
        <v>20180</v>
      </c>
      <c r="H33" s="62">
        <f t="shared" si="3"/>
        <v>8092180</v>
      </c>
      <c r="I33" s="62">
        <f t="shared" si="4"/>
        <v>8496789</v>
      </c>
      <c r="J33" s="63">
        <f t="shared" si="5"/>
        <v>17500</v>
      </c>
      <c r="K33" s="64">
        <f t="shared" si="6"/>
        <v>1323300</v>
      </c>
      <c r="L33" s="48" t="s">
        <v>40</v>
      </c>
      <c r="M33" s="2"/>
      <c r="N33" s="2"/>
    </row>
    <row r="34" spans="1:14" x14ac:dyDescent="0.25">
      <c r="A34" s="47">
        <v>33</v>
      </c>
      <c r="B34" s="47">
        <v>701</v>
      </c>
      <c r="C34" s="47">
        <v>7</v>
      </c>
      <c r="D34" s="48" t="s">
        <v>6</v>
      </c>
      <c r="E34" s="47">
        <v>408</v>
      </c>
      <c r="F34" s="61">
        <f t="shared" si="2"/>
        <v>448.8</v>
      </c>
      <c r="G34" s="47">
        <f>G33+90</f>
        <v>20270</v>
      </c>
      <c r="H34" s="62">
        <f t="shared" si="3"/>
        <v>8270160</v>
      </c>
      <c r="I34" s="62">
        <f t="shared" si="4"/>
        <v>8683668</v>
      </c>
      <c r="J34" s="63">
        <f t="shared" si="5"/>
        <v>18000</v>
      </c>
      <c r="K34" s="64">
        <f t="shared" si="6"/>
        <v>1346400</v>
      </c>
      <c r="L34" s="48" t="s">
        <v>40</v>
      </c>
      <c r="M34" s="2"/>
      <c r="N34" s="2"/>
    </row>
    <row r="35" spans="1:14" x14ac:dyDescent="0.25">
      <c r="A35" s="47">
        <v>34</v>
      </c>
      <c r="B35" s="47">
        <v>702</v>
      </c>
      <c r="C35" s="47">
        <v>7</v>
      </c>
      <c r="D35" s="48" t="s">
        <v>30</v>
      </c>
      <c r="E35" s="47">
        <v>572</v>
      </c>
      <c r="F35" s="61">
        <f t="shared" si="2"/>
        <v>629.20000000000005</v>
      </c>
      <c r="G35" s="47">
        <f t="shared" ref="G35:G41" si="13">G34</f>
        <v>20270</v>
      </c>
      <c r="H35" s="62">
        <f t="shared" si="3"/>
        <v>11594440</v>
      </c>
      <c r="I35" s="62">
        <f t="shared" si="4"/>
        <v>12174162</v>
      </c>
      <c r="J35" s="63">
        <f t="shared" si="5"/>
        <v>25500</v>
      </c>
      <c r="K35" s="64">
        <f t="shared" si="6"/>
        <v>1887600.0000000002</v>
      </c>
      <c r="L35" s="48" t="s">
        <v>40</v>
      </c>
      <c r="M35" s="2"/>
      <c r="N35" s="2"/>
    </row>
    <row r="36" spans="1:14" x14ac:dyDescent="0.25">
      <c r="A36" s="47">
        <v>35</v>
      </c>
      <c r="B36" s="47">
        <v>703</v>
      </c>
      <c r="C36" s="47">
        <v>7</v>
      </c>
      <c r="D36" s="48" t="s">
        <v>30</v>
      </c>
      <c r="E36" s="47">
        <v>563</v>
      </c>
      <c r="F36" s="61">
        <f t="shared" si="2"/>
        <v>619.30000000000007</v>
      </c>
      <c r="G36" s="47">
        <f t="shared" si="13"/>
        <v>20270</v>
      </c>
      <c r="H36" s="62">
        <f t="shared" si="3"/>
        <v>11412010</v>
      </c>
      <c r="I36" s="62">
        <f t="shared" si="4"/>
        <v>11982610.5</v>
      </c>
      <c r="J36" s="63">
        <f t="shared" si="5"/>
        <v>25000</v>
      </c>
      <c r="K36" s="64">
        <f t="shared" si="6"/>
        <v>1857900.0000000002</v>
      </c>
      <c r="L36" s="48" t="s">
        <v>40</v>
      </c>
      <c r="M36" s="2"/>
      <c r="N36" s="2"/>
    </row>
    <row r="37" spans="1:14" x14ac:dyDescent="0.25">
      <c r="A37" s="47">
        <v>36</v>
      </c>
      <c r="B37" s="47">
        <v>704</v>
      </c>
      <c r="C37" s="47">
        <v>7</v>
      </c>
      <c r="D37" s="48" t="s">
        <v>6</v>
      </c>
      <c r="E37" s="47">
        <v>394</v>
      </c>
      <c r="F37" s="61">
        <f t="shared" si="2"/>
        <v>433.40000000000003</v>
      </c>
      <c r="G37" s="47">
        <f t="shared" si="13"/>
        <v>20270</v>
      </c>
      <c r="H37" s="62">
        <f t="shared" si="3"/>
        <v>7986380</v>
      </c>
      <c r="I37" s="62">
        <f t="shared" si="4"/>
        <v>8385699</v>
      </c>
      <c r="J37" s="63">
        <f t="shared" si="5"/>
        <v>17500</v>
      </c>
      <c r="K37" s="64">
        <f t="shared" si="6"/>
        <v>1300200</v>
      </c>
      <c r="L37" s="48" t="s">
        <v>40</v>
      </c>
      <c r="M37" s="2"/>
      <c r="N37" s="2"/>
    </row>
    <row r="38" spans="1:14" x14ac:dyDescent="0.25">
      <c r="A38" s="47">
        <v>37</v>
      </c>
      <c r="B38" s="47">
        <v>705</v>
      </c>
      <c r="C38" s="47">
        <v>7</v>
      </c>
      <c r="D38" s="48" t="s">
        <v>6</v>
      </c>
      <c r="E38" s="47">
        <v>394</v>
      </c>
      <c r="F38" s="61">
        <f t="shared" si="2"/>
        <v>433.40000000000003</v>
      </c>
      <c r="G38" s="47">
        <f t="shared" si="13"/>
        <v>20270</v>
      </c>
      <c r="H38" s="62">
        <f t="shared" si="3"/>
        <v>7986380</v>
      </c>
      <c r="I38" s="62">
        <f t="shared" si="4"/>
        <v>8385699</v>
      </c>
      <c r="J38" s="63">
        <f t="shared" si="5"/>
        <v>17500</v>
      </c>
      <c r="K38" s="64">
        <f t="shared" si="6"/>
        <v>1300200</v>
      </c>
      <c r="L38" s="48" t="s">
        <v>40</v>
      </c>
      <c r="M38" s="2"/>
      <c r="N38" s="2"/>
    </row>
    <row r="39" spans="1:14" x14ac:dyDescent="0.25">
      <c r="A39" s="47">
        <v>38</v>
      </c>
      <c r="B39" s="47">
        <v>706</v>
      </c>
      <c r="C39" s="47">
        <v>7</v>
      </c>
      <c r="D39" s="48" t="s">
        <v>30</v>
      </c>
      <c r="E39" s="47">
        <v>639</v>
      </c>
      <c r="F39" s="61">
        <f t="shared" si="2"/>
        <v>702.90000000000009</v>
      </c>
      <c r="G39" s="47">
        <f t="shared" si="13"/>
        <v>20270</v>
      </c>
      <c r="H39" s="62">
        <v>0</v>
      </c>
      <c r="I39" s="62">
        <f t="shared" si="4"/>
        <v>0</v>
      </c>
      <c r="J39" s="63">
        <f t="shared" si="5"/>
        <v>0</v>
      </c>
      <c r="K39" s="64">
        <f t="shared" si="6"/>
        <v>2108700.0000000005</v>
      </c>
      <c r="L39" s="48" t="s">
        <v>41</v>
      </c>
      <c r="M39" s="2"/>
      <c r="N39" s="2"/>
    </row>
    <row r="40" spans="1:14" x14ac:dyDescent="0.25">
      <c r="A40" s="47">
        <v>39</v>
      </c>
      <c r="B40" s="47">
        <v>707</v>
      </c>
      <c r="C40" s="47">
        <v>7</v>
      </c>
      <c r="D40" s="48" t="s">
        <v>30</v>
      </c>
      <c r="E40" s="47">
        <v>639</v>
      </c>
      <c r="F40" s="61">
        <f t="shared" si="2"/>
        <v>702.90000000000009</v>
      </c>
      <c r="G40" s="47">
        <f t="shared" si="13"/>
        <v>20270</v>
      </c>
      <c r="H40" s="62">
        <v>0</v>
      </c>
      <c r="I40" s="62">
        <f t="shared" si="4"/>
        <v>0</v>
      </c>
      <c r="J40" s="63">
        <f t="shared" si="5"/>
        <v>0</v>
      </c>
      <c r="K40" s="64">
        <f t="shared" si="6"/>
        <v>2108700.0000000005</v>
      </c>
      <c r="L40" s="82" t="s">
        <v>41</v>
      </c>
      <c r="M40" s="2"/>
      <c r="N40" s="2"/>
    </row>
    <row r="41" spans="1:14" x14ac:dyDescent="0.25">
      <c r="A41" s="47">
        <v>40</v>
      </c>
      <c r="B41" s="47">
        <v>708</v>
      </c>
      <c r="C41" s="47">
        <v>7</v>
      </c>
      <c r="D41" s="48" t="s">
        <v>6</v>
      </c>
      <c r="E41" s="47">
        <v>401</v>
      </c>
      <c r="F41" s="61">
        <f t="shared" si="2"/>
        <v>441.1</v>
      </c>
      <c r="G41" s="47">
        <f t="shared" si="13"/>
        <v>20270</v>
      </c>
      <c r="H41" s="62">
        <f t="shared" si="3"/>
        <v>8128270</v>
      </c>
      <c r="I41" s="62">
        <f t="shared" si="4"/>
        <v>8534683.5</v>
      </c>
      <c r="J41" s="63">
        <f t="shared" si="5"/>
        <v>18000</v>
      </c>
      <c r="K41" s="64">
        <f t="shared" si="6"/>
        <v>1323300</v>
      </c>
      <c r="L41" s="48" t="s">
        <v>40</v>
      </c>
      <c r="M41" s="2"/>
      <c r="N41" s="2"/>
    </row>
    <row r="42" spans="1:14" x14ac:dyDescent="0.25">
      <c r="A42" s="47">
        <v>41</v>
      </c>
      <c r="B42" s="47">
        <v>801</v>
      </c>
      <c r="C42" s="47">
        <v>8</v>
      </c>
      <c r="D42" s="48" t="s">
        <v>6</v>
      </c>
      <c r="E42" s="47">
        <v>408</v>
      </c>
      <c r="F42" s="61">
        <f t="shared" si="2"/>
        <v>448.8</v>
      </c>
      <c r="G42" s="47">
        <f>G41+90</f>
        <v>20360</v>
      </c>
      <c r="H42" s="62">
        <f t="shared" si="3"/>
        <v>8306880</v>
      </c>
      <c r="I42" s="62">
        <f t="shared" si="4"/>
        <v>8722224</v>
      </c>
      <c r="J42" s="63">
        <f t="shared" si="5"/>
        <v>18000</v>
      </c>
      <c r="K42" s="64">
        <f t="shared" si="6"/>
        <v>1346400</v>
      </c>
      <c r="L42" s="48" t="s">
        <v>40</v>
      </c>
      <c r="M42" s="2"/>
      <c r="N42" s="2"/>
    </row>
    <row r="43" spans="1:14" x14ac:dyDescent="0.25">
      <c r="A43" s="47">
        <v>42</v>
      </c>
      <c r="B43" s="47">
        <v>802</v>
      </c>
      <c r="C43" s="47">
        <v>8</v>
      </c>
      <c r="D43" s="48" t="s">
        <v>30</v>
      </c>
      <c r="E43" s="47">
        <v>572</v>
      </c>
      <c r="F43" s="61">
        <f t="shared" si="2"/>
        <v>629.20000000000005</v>
      </c>
      <c r="G43" s="47">
        <f t="shared" ref="G43:G49" si="14">G42</f>
        <v>20360</v>
      </c>
      <c r="H43" s="62">
        <f t="shared" si="3"/>
        <v>11645920</v>
      </c>
      <c r="I43" s="62">
        <f t="shared" si="4"/>
        <v>12228216</v>
      </c>
      <c r="J43" s="63">
        <f t="shared" si="5"/>
        <v>25500</v>
      </c>
      <c r="K43" s="64">
        <f t="shared" si="6"/>
        <v>1887600.0000000002</v>
      </c>
      <c r="L43" s="48" t="s">
        <v>40</v>
      </c>
      <c r="M43" s="2"/>
      <c r="N43" s="2"/>
    </row>
    <row r="44" spans="1:14" x14ac:dyDescent="0.25">
      <c r="A44" s="47">
        <v>43</v>
      </c>
      <c r="B44" s="47">
        <v>803</v>
      </c>
      <c r="C44" s="47">
        <v>8</v>
      </c>
      <c r="D44" s="48" t="s">
        <v>30</v>
      </c>
      <c r="E44" s="47">
        <v>563</v>
      </c>
      <c r="F44" s="61">
        <f t="shared" si="2"/>
        <v>619.30000000000007</v>
      </c>
      <c r="G44" s="47">
        <f t="shared" si="14"/>
        <v>20360</v>
      </c>
      <c r="H44" s="62">
        <f t="shared" si="3"/>
        <v>11462680</v>
      </c>
      <c r="I44" s="62">
        <f t="shared" si="4"/>
        <v>12035814</v>
      </c>
      <c r="J44" s="63">
        <f t="shared" si="5"/>
        <v>25000</v>
      </c>
      <c r="K44" s="64">
        <f t="shared" si="6"/>
        <v>1857900.0000000002</v>
      </c>
      <c r="L44" s="48" t="s">
        <v>40</v>
      </c>
      <c r="M44" s="2"/>
      <c r="N44" s="2"/>
    </row>
    <row r="45" spans="1:14" x14ac:dyDescent="0.25">
      <c r="A45" s="47">
        <v>44</v>
      </c>
      <c r="B45" s="47">
        <v>804</v>
      </c>
      <c r="C45" s="47">
        <v>8</v>
      </c>
      <c r="D45" s="48" t="s">
        <v>6</v>
      </c>
      <c r="E45" s="47">
        <v>394</v>
      </c>
      <c r="F45" s="61">
        <f t="shared" si="2"/>
        <v>433.40000000000003</v>
      </c>
      <c r="G45" s="47">
        <f t="shared" si="14"/>
        <v>20360</v>
      </c>
      <c r="H45" s="62">
        <f t="shared" si="3"/>
        <v>8021840</v>
      </c>
      <c r="I45" s="62">
        <f t="shared" si="4"/>
        <v>8422932</v>
      </c>
      <c r="J45" s="63">
        <f t="shared" si="5"/>
        <v>17500</v>
      </c>
      <c r="K45" s="64">
        <f t="shared" si="6"/>
        <v>1300200</v>
      </c>
      <c r="L45" s="48" t="s">
        <v>40</v>
      </c>
      <c r="M45" s="2"/>
      <c r="N45" s="2"/>
    </row>
    <row r="46" spans="1:14" x14ac:dyDescent="0.25">
      <c r="A46" s="47">
        <v>45</v>
      </c>
      <c r="B46" s="47">
        <v>805</v>
      </c>
      <c r="C46" s="47">
        <v>8</v>
      </c>
      <c r="D46" s="48" t="s">
        <v>6</v>
      </c>
      <c r="E46" s="47">
        <v>394</v>
      </c>
      <c r="F46" s="61">
        <f t="shared" si="2"/>
        <v>433.40000000000003</v>
      </c>
      <c r="G46" s="47">
        <f t="shared" si="14"/>
        <v>20360</v>
      </c>
      <c r="H46" s="62">
        <f t="shared" si="3"/>
        <v>8021840</v>
      </c>
      <c r="I46" s="62">
        <f t="shared" si="4"/>
        <v>8422932</v>
      </c>
      <c r="J46" s="63">
        <f t="shared" si="5"/>
        <v>17500</v>
      </c>
      <c r="K46" s="64">
        <f t="shared" si="6"/>
        <v>1300200</v>
      </c>
      <c r="L46" s="48" t="s">
        <v>40</v>
      </c>
      <c r="M46" s="2"/>
      <c r="N46" s="2"/>
    </row>
    <row r="47" spans="1:14" x14ac:dyDescent="0.25">
      <c r="A47" s="47">
        <v>46</v>
      </c>
      <c r="B47" s="47">
        <v>806</v>
      </c>
      <c r="C47" s="47">
        <v>8</v>
      </c>
      <c r="D47" s="48" t="s">
        <v>30</v>
      </c>
      <c r="E47" s="47">
        <v>639</v>
      </c>
      <c r="F47" s="61">
        <f t="shared" si="2"/>
        <v>702.90000000000009</v>
      </c>
      <c r="G47" s="47">
        <f t="shared" si="14"/>
        <v>20360</v>
      </c>
      <c r="H47" s="62">
        <v>0</v>
      </c>
      <c r="I47" s="62">
        <f t="shared" si="4"/>
        <v>0</v>
      </c>
      <c r="J47" s="63">
        <f t="shared" si="5"/>
        <v>0</v>
      </c>
      <c r="K47" s="64">
        <f t="shared" si="6"/>
        <v>2108700.0000000005</v>
      </c>
      <c r="L47" s="48" t="s">
        <v>41</v>
      </c>
      <c r="M47" s="2"/>
      <c r="N47" s="2"/>
    </row>
    <row r="48" spans="1:14" x14ac:dyDescent="0.25">
      <c r="A48" s="47">
        <v>47</v>
      </c>
      <c r="B48" s="47">
        <v>807</v>
      </c>
      <c r="C48" s="47">
        <v>8</v>
      </c>
      <c r="D48" s="48" t="s">
        <v>30</v>
      </c>
      <c r="E48" s="47">
        <v>639</v>
      </c>
      <c r="F48" s="61">
        <f t="shared" si="2"/>
        <v>702.90000000000009</v>
      </c>
      <c r="G48" s="47">
        <f t="shared" si="14"/>
        <v>20360</v>
      </c>
      <c r="H48" s="62">
        <v>0</v>
      </c>
      <c r="I48" s="62">
        <f t="shared" si="4"/>
        <v>0</v>
      </c>
      <c r="J48" s="63">
        <f t="shared" si="5"/>
        <v>0</v>
      </c>
      <c r="K48" s="64">
        <f t="shared" si="6"/>
        <v>2108700.0000000005</v>
      </c>
      <c r="L48" s="82" t="s">
        <v>41</v>
      </c>
      <c r="M48" s="2"/>
      <c r="N48" s="2"/>
    </row>
    <row r="49" spans="1:16" x14ac:dyDescent="0.25">
      <c r="A49" s="47">
        <v>48</v>
      </c>
      <c r="B49" s="47">
        <v>808</v>
      </c>
      <c r="C49" s="47">
        <v>8</v>
      </c>
      <c r="D49" s="48" t="s">
        <v>6</v>
      </c>
      <c r="E49" s="47">
        <v>401</v>
      </c>
      <c r="F49" s="61">
        <f t="shared" si="2"/>
        <v>441.1</v>
      </c>
      <c r="G49" s="47">
        <f t="shared" si="14"/>
        <v>20360</v>
      </c>
      <c r="H49" s="62">
        <f t="shared" si="3"/>
        <v>8164360</v>
      </c>
      <c r="I49" s="62">
        <f t="shared" si="4"/>
        <v>8572578</v>
      </c>
      <c r="J49" s="63">
        <f t="shared" si="5"/>
        <v>18000</v>
      </c>
      <c r="K49" s="64">
        <f t="shared" si="6"/>
        <v>1323300</v>
      </c>
      <c r="L49" s="48" t="s">
        <v>40</v>
      </c>
      <c r="M49" s="2"/>
      <c r="N49" s="2"/>
    </row>
    <row r="50" spans="1:16" x14ac:dyDescent="0.25">
      <c r="A50" s="47">
        <v>49</v>
      </c>
      <c r="B50" s="47">
        <v>901</v>
      </c>
      <c r="C50" s="47">
        <v>9</v>
      </c>
      <c r="D50" s="48" t="s">
        <v>6</v>
      </c>
      <c r="E50" s="47">
        <v>408</v>
      </c>
      <c r="F50" s="61">
        <f t="shared" si="2"/>
        <v>448.8</v>
      </c>
      <c r="G50" s="47">
        <f>G49+90</f>
        <v>20450</v>
      </c>
      <c r="H50" s="62">
        <f t="shared" si="3"/>
        <v>8343600</v>
      </c>
      <c r="I50" s="62">
        <f t="shared" si="4"/>
        <v>8760780</v>
      </c>
      <c r="J50" s="63">
        <f t="shared" si="5"/>
        <v>18500</v>
      </c>
      <c r="K50" s="64">
        <f t="shared" si="6"/>
        <v>1346400</v>
      </c>
      <c r="L50" s="48" t="s">
        <v>40</v>
      </c>
      <c r="M50" s="2"/>
      <c r="N50" s="2"/>
    </row>
    <row r="51" spans="1:16" x14ac:dyDescent="0.25">
      <c r="A51" s="47">
        <v>50</v>
      </c>
      <c r="B51" s="47">
        <v>902</v>
      </c>
      <c r="C51" s="47">
        <v>9</v>
      </c>
      <c r="D51" s="48" t="s">
        <v>30</v>
      </c>
      <c r="E51" s="47">
        <v>572</v>
      </c>
      <c r="F51" s="61">
        <f t="shared" si="2"/>
        <v>629.20000000000005</v>
      </c>
      <c r="G51" s="47">
        <f t="shared" ref="G51:G57" si="15">G50</f>
        <v>20450</v>
      </c>
      <c r="H51" s="62">
        <f t="shared" si="3"/>
        <v>11697400</v>
      </c>
      <c r="I51" s="62">
        <f t="shared" si="4"/>
        <v>12282270</v>
      </c>
      <c r="J51" s="63">
        <f t="shared" si="5"/>
        <v>25500</v>
      </c>
      <c r="K51" s="64">
        <f t="shared" si="6"/>
        <v>1887600.0000000002</v>
      </c>
      <c r="L51" s="48" t="s">
        <v>40</v>
      </c>
      <c r="M51" s="2"/>
      <c r="N51" s="2"/>
    </row>
    <row r="52" spans="1:16" x14ac:dyDescent="0.25">
      <c r="A52" s="47">
        <v>51</v>
      </c>
      <c r="B52" s="47">
        <v>903</v>
      </c>
      <c r="C52" s="47">
        <v>9</v>
      </c>
      <c r="D52" s="48" t="s">
        <v>30</v>
      </c>
      <c r="E52" s="47">
        <v>563</v>
      </c>
      <c r="F52" s="61">
        <f t="shared" si="2"/>
        <v>619.30000000000007</v>
      </c>
      <c r="G52" s="47">
        <f t="shared" si="15"/>
        <v>20450</v>
      </c>
      <c r="H52" s="62">
        <f t="shared" si="3"/>
        <v>11513350</v>
      </c>
      <c r="I52" s="62">
        <f t="shared" si="4"/>
        <v>12089017.5</v>
      </c>
      <c r="J52" s="63">
        <f t="shared" si="5"/>
        <v>25000</v>
      </c>
      <c r="K52" s="64">
        <f t="shared" si="6"/>
        <v>1857900.0000000002</v>
      </c>
      <c r="L52" s="48" t="s">
        <v>40</v>
      </c>
      <c r="M52" s="2"/>
      <c r="N52" s="2"/>
    </row>
    <row r="53" spans="1:16" x14ac:dyDescent="0.25">
      <c r="A53" s="47">
        <v>52</v>
      </c>
      <c r="B53" s="47">
        <v>904</v>
      </c>
      <c r="C53" s="47">
        <v>9</v>
      </c>
      <c r="D53" s="48" t="s">
        <v>6</v>
      </c>
      <c r="E53" s="47">
        <v>394</v>
      </c>
      <c r="F53" s="61">
        <f t="shared" si="2"/>
        <v>433.40000000000003</v>
      </c>
      <c r="G53" s="47">
        <f t="shared" si="15"/>
        <v>20450</v>
      </c>
      <c r="H53" s="62">
        <f t="shared" si="3"/>
        <v>8057300</v>
      </c>
      <c r="I53" s="62">
        <f t="shared" si="4"/>
        <v>8460165</v>
      </c>
      <c r="J53" s="63">
        <f t="shared" si="5"/>
        <v>17500</v>
      </c>
      <c r="K53" s="64">
        <f t="shared" si="6"/>
        <v>1300200</v>
      </c>
      <c r="L53" s="48" t="s">
        <v>40</v>
      </c>
      <c r="M53" s="2"/>
      <c r="N53" s="2"/>
    </row>
    <row r="54" spans="1:16" x14ac:dyDescent="0.25">
      <c r="A54" s="47">
        <v>53</v>
      </c>
      <c r="B54" s="47">
        <v>905</v>
      </c>
      <c r="C54" s="47">
        <v>9</v>
      </c>
      <c r="D54" s="48" t="s">
        <v>6</v>
      </c>
      <c r="E54" s="47">
        <v>394</v>
      </c>
      <c r="F54" s="61">
        <f t="shared" si="2"/>
        <v>433.40000000000003</v>
      </c>
      <c r="G54" s="47">
        <f t="shared" si="15"/>
        <v>20450</v>
      </c>
      <c r="H54" s="62">
        <f t="shared" si="3"/>
        <v>8057300</v>
      </c>
      <c r="I54" s="62">
        <f t="shared" si="4"/>
        <v>8460165</v>
      </c>
      <c r="J54" s="63">
        <f t="shared" si="5"/>
        <v>17500</v>
      </c>
      <c r="K54" s="64">
        <f t="shared" si="6"/>
        <v>1300200</v>
      </c>
      <c r="L54" s="48" t="s">
        <v>40</v>
      </c>
      <c r="M54" s="2"/>
      <c r="N54" s="2"/>
    </row>
    <row r="55" spans="1:16" x14ac:dyDescent="0.25">
      <c r="A55" s="47">
        <v>54</v>
      </c>
      <c r="B55" s="47">
        <v>906</v>
      </c>
      <c r="C55" s="47">
        <v>9</v>
      </c>
      <c r="D55" s="48" t="s">
        <v>30</v>
      </c>
      <c r="E55" s="47">
        <v>639</v>
      </c>
      <c r="F55" s="61">
        <f t="shared" si="2"/>
        <v>702.90000000000009</v>
      </c>
      <c r="G55" s="47">
        <f t="shared" si="15"/>
        <v>20450</v>
      </c>
      <c r="H55" s="62">
        <v>0</v>
      </c>
      <c r="I55" s="62">
        <f t="shared" si="4"/>
        <v>0</v>
      </c>
      <c r="J55" s="63">
        <f t="shared" si="5"/>
        <v>0</v>
      </c>
      <c r="K55" s="64">
        <f t="shared" si="6"/>
        <v>2108700.0000000005</v>
      </c>
      <c r="L55" s="48" t="s">
        <v>41</v>
      </c>
      <c r="M55" s="2"/>
      <c r="N55" s="2"/>
    </row>
    <row r="56" spans="1:16" x14ac:dyDescent="0.25">
      <c r="A56" s="47">
        <v>55</v>
      </c>
      <c r="B56" s="47">
        <v>907</v>
      </c>
      <c r="C56" s="47">
        <v>9</v>
      </c>
      <c r="D56" s="48" t="s">
        <v>30</v>
      </c>
      <c r="E56" s="47">
        <v>639</v>
      </c>
      <c r="F56" s="61">
        <f t="shared" si="2"/>
        <v>702.90000000000009</v>
      </c>
      <c r="G56" s="47">
        <f t="shared" si="15"/>
        <v>20450</v>
      </c>
      <c r="H56" s="62">
        <v>0</v>
      </c>
      <c r="I56" s="62">
        <f t="shared" si="4"/>
        <v>0</v>
      </c>
      <c r="J56" s="63">
        <f t="shared" si="5"/>
        <v>0</v>
      </c>
      <c r="K56" s="64">
        <f t="shared" si="6"/>
        <v>2108700.0000000005</v>
      </c>
      <c r="L56" s="82" t="s">
        <v>41</v>
      </c>
      <c r="M56" s="2"/>
      <c r="N56" s="2"/>
    </row>
    <row r="57" spans="1:16" x14ac:dyDescent="0.25">
      <c r="A57" s="47">
        <v>56</v>
      </c>
      <c r="B57" s="47">
        <v>908</v>
      </c>
      <c r="C57" s="47">
        <v>9</v>
      </c>
      <c r="D57" s="48" t="s">
        <v>6</v>
      </c>
      <c r="E57" s="47">
        <v>401</v>
      </c>
      <c r="F57" s="61">
        <f t="shared" si="2"/>
        <v>441.1</v>
      </c>
      <c r="G57" s="47">
        <f t="shared" si="15"/>
        <v>20450</v>
      </c>
      <c r="H57" s="62">
        <f t="shared" si="3"/>
        <v>8200450</v>
      </c>
      <c r="I57" s="62">
        <f t="shared" si="4"/>
        <v>8610472.5</v>
      </c>
      <c r="J57" s="63">
        <f t="shared" si="5"/>
        <v>18000</v>
      </c>
      <c r="K57" s="64">
        <f t="shared" si="6"/>
        <v>1323300</v>
      </c>
      <c r="L57" s="48" t="s">
        <v>40</v>
      </c>
      <c r="M57" s="2"/>
      <c r="N57" s="2"/>
    </row>
    <row r="58" spans="1:16" x14ac:dyDescent="0.25">
      <c r="A58" s="47">
        <v>57</v>
      </c>
      <c r="B58" s="47">
        <v>1001</v>
      </c>
      <c r="C58" s="47">
        <v>10</v>
      </c>
      <c r="D58" s="48" t="s">
        <v>6</v>
      </c>
      <c r="E58" s="47">
        <v>408</v>
      </c>
      <c r="F58" s="61">
        <f t="shared" si="2"/>
        <v>448.8</v>
      </c>
      <c r="G58" s="47">
        <f>G57+90</f>
        <v>20540</v>
      </c>
      <c r="H58" s="62">
        <f t="shared" si="3"/>
        <v>8380320</v>
      </c>
      <c r="I58" s="62">
        <f t="shared" si="4"/>
        <v>8799336</v>
      </c>
      <c r="J58" s="63">
        <f t="shared" si="5"/>
        <v>18500</v>
      </c>
      <c r="K58" s="64">
        <f t="shared" si="6"/>
        <v>1346400</v>
      </c>
      <c r="L58" s="48" t="s">
        <v>40</v>
      </c>
      <c r="M58" s="2"/>
      <c r="N58" s="2"/>
    </row>
    <row r="59" spans="1:16" x14ac:dyDescent="0.25">
      <c r="A59" s="47">
        <v>58</v>
      </c>
      <c r="B59" s="47">
        <v>1002</v>
      </c>
      <c r="C59" s="47">
        <v>10</v>
      </c>
      <c r="D59" s="48" t="s">
        <v>30</v>
      </c>
      <c r="E59" s="47">
        <v>572</v>
      </c>
      <c r="F59" s="61">
        <f t="shared" si="2"/>
        <v>629.20000000000005</v>
      </c>
      <c r="G59" s="47">
        <f t="shared" ref="G59:G65" si="16">G58</f>
        <v>20540</v>
      </c>
      <c r="H59" s="62">
        <f t="shared" si="3"/>
        <v>11748880</v>
      </c>
      <c r="I59" s="62">
        <f t="shared" si="4"/>
        <v>12336324</v>
      </c>
      <c r="J59" s="63">
        <f t="shared" si="5"/>
        <v>25500</v>
      </c>
      <c r="K59" s="64">
        <f t="shared" si="6"/>
        <v>1887600.0000000002</v>
      </c>
      <c r="L59" s="48" t="s">
        <v>40</v>
      </c>
      <c r="M59" s="2"/>
      <c r="N59" s="2"/>
      <c r="P59" s="3"/>
    </row>
    <row r="60" spans="1:16" x14ac:dyDescent="0.25">
      <c r="A60" s="47">
        <v>59</v>
      </c>
      <c r="B60" s="47">
        <v>1003</v>
      </c>
      <c r="C60" s="47">
        <v>10</v>
      </c>
      <c r="D60" s="48" t="s">
        <v>30</v>
      </c>
      <c r="E60" s="47">
        <v>563</v>
      </c>
      <c r="F60" s="61">
        <f t="shared" si="2"/>
        <v>619.30000000000007</v>
      </c>
      <c r="G60" s="47">
        <f t="shared" si="16"/>
        <v>20540</v>
      </c>
      <c r="H60" s="62">
        <f t="shared" si="3"/>
        <v>11564020</v>
      </c>
      <c r="I60" s="62">
        <f t="shared" si="4"/>
        <v>12142221</v>
      </c>
      <c r="J60" s="63">
        <f t="shared" si="5"/>
        <v>25500</v>
      </c>
      <c r="K60" s="64">
        <f t="shared" si="6"/>
        <v>1857900.0000000002</v>
      </c>
      <c r="L60" s="48" t="s">
        <v>40</v>
      </c>
      <c r="M60" s="2"/>
      <c r="N60" s="2"/>
      <c r="P60" s="3"/>
    </row>
    <row r="61" spans="1:16" x14ac:dyDescent="0.25">
      <c r="A61" s="47">
        <v>60</v>
      </c>
      <c r="B61" s="47">
        <v>1004</v>
      </c>
      <c r="C61" s="47">
        <v>10</v>
      </c>
      <c r="D61" s="48" t="s">
        <v>6</v>
      </c>
      <c r="E61" s="47">
        <v>394</v>
      </c>
      <c r="F61" s="61">
        <f t="shared" si="2"/>
        <v>433.40000000000003</v>
      </c>
      <c r="G61" s="47">
        <f t="shared" si="16"/>
        <v>20540</v>
      </c>
      <c r="H61" s="62">
        <f t="shared" si="3"/>
        <v>8092760</v>
      </c>
      <c r="I61" s="62">
        <f t="shared" si="4"/>
        <v>8497398</v>
      </c>
      <c r="J61" s="63">
        <f t="shared" si="5"/>
        <v>17500</v>
      </c>
      <c r="K61" s="64">
        <f t="shared" si="6"/>
        <v>1300200</v>
      </c>
      <c r="L61" s="48" t="s">
        <v>40</v>
      </c>
      <c r="M61" s="2"/>
      <c r="N61" s="2"/>
      <c r="P61" s="3"/>
    </row>
    <row r="62" spans="1:16" x14ac:dyDescent="0.25">
      <c r="A62" s="47">
        <v>61</v>
      </c>
      <c r="B62" s="47">
        <v>1005</v>
      </c>
      <c r="C62" s="47">
        <v>10</v>
      </c>
      <c r="D62" s="48" t="s">
        <v>6</v>
      </c>
      <c r="E62" s="47">
        <v>394</v>
      </c>
      <c r="F62" s="61">
        <f t="shared" si="2"/>
        <v>433.40000000000003</v>
      </c>
      <c r="G62" s="47">
        <f t="shared" si="16"/>
        <v>20540</v>
      </c>
      <c r="H62" s="62">
        <f t="shared" si="3"/>
        <v>8092760</v>
      </c>
      <c r="I62" s="62">
        <f t="shared" si="4"/>
        <v>8497398</v>
      </c>
      <c r="J62" s="63">
        <f t="shared" si="5"/>
        <v>17500</v>
      </c>
      <c r="K62" s="64">
        <f t="shared" si="6"/>
        <v>1300200</v>
      </c>
      <c r="L62" s="48" t="s">
        <v>40</v>
      </c>
      <c r="M62" s="2"/>
      <c r="N62" s="2"/>
      <c r="P62" s="3"/>
    </row>
    <row r="63" spans="1:16" x14ac:dyDescent="0.25">
      <c r="A63" s="47">
        <v>62</v>
      </c>
      <c r="B63" s="47">
        <v>1006</v>
      </c>
      <c r="C63" s="47">
        <v>10</v>
      </c>
      <c r="D63" s="48" t="s">
        <v>30</v>
      </c>
      <c r="E63" s="47">
        <v>639</v>
      </c>
      <c r="F63" s="61">
        <f t="shared" si="2"/>
        <v>702.90000000000009</v>
      </c>
      <c r="G63" s="47">
        <f t="shared" si="16"/>
        <v>20540</v>
      </c>
      <c r="H63" s="62">
        <v>0</v>
      </c>
      <c r="I63" s="62">
        <f t="shared" si="4"/>
        <v>0</v>
      </c>
      <c r="J63" s="63">
        <f t="shared" si="5"/>
        <v>0</v>
      </c>
      <c r="K63" s="64">
        <f t="shared" si="6"/>
        <v>2108700.0000000005</v>
      </c>
      <c r="L63" s="48" t="s">
        <v>41</v>
      </c>
      <c r="M63" s="2"/>
      <c r="N63" s="2"/>
    </row>
    <row r="64" spans="1:16" x14ac:dyDescent="0.25">
      <c r="A64" s="47">
        <v>63</v>
      </c>
      <c r="B64" s="47">
        <v>1007</v>
      </c>
      <c r="C64" s="47">
        <v>10</v>
      </c>
      <c r="D64" s="48" t="s">
        <v>30</v>
      </c>
      <c r="E64" s="47">
        <v>639</v>
      </c>
      <c r="F64" s="61">
        <f t="shared" si="2"/>
        <v>702.90000000000009</v>
      </c>
      <c r="G64" s="47">
        <f t="shared" si="16"/>
        <v>20540</v>
      </c>
      <c r="H64" s="62">
        <v>0</v>
      </c>
      <c r="I64" s="62">
        <f t="shared" si="4"/>
        <v>0</v>
      </c>
      <c r="J64" s="63">
        <f t="shared" si="5"/>
        <v>0</v>
      </c>
      <c r="K64" s="64">
        <f t="shared" si="6"/>
        <v>2108700.0000000005</v>
      </c>
      <c r="L64" s="82" t="s">
        <v>41</v>
      </c>
      <c r="M64" s="2"/>
      <c r="N64" s="2"/>
    </row>
    <row r="65" spans="1:17" x14ac:dyDescent="0.25">
      <c r="A65" s="47">
        <v>64</v>
      </c>
      <c r="B65" s="47">
        <v>1008</v>
      </c>
      <c r="C65" s="47">
        <v>10</v>
      </c>
      <c r="D65" s="48" t="s">
        <v>6</v>
      </c>
      <c r="E65" s="47">
        <v>401</v>
      </c>
      <c r="F65" s="61">
        <f t="shared" si="2"/>
        <v>441.1</v>
      </c>
      <c r="G65" s="47">
        <f t="shared" si="16"/>
        <v>20540</v>
      </c>
      <c r="H65" s="62">
        <f t="shared" si="3"/>
        <v>8236540</v>
      </c>
      <c r="I65" s="62">
        <f t="shared" si="4"/>
        <v>8648367</v>
      </c>
      <c r="J65" s="63">
        <f t="shared" si="5"/>
        <v>18000</v>
      </c>
      <c r="K65" s="64">
        <f t="shared" si="6"/>
        <v>1323300</v>
      </c>
      <c r="L65" s="48" t="s">
        <v>40</v>
      </c>
      <c r="M65" s="2"/>
      <c r="N65" s="2"/>
    </row>
    <row r="66" spans="1:17" x14ac:dyDescent="0.25">
      <c r="A66" s="47">
        <v>65</v>
      </c>
      <c r="B66" s="47">
        <v>1101</v>
      </c>
      <c r="C66" s="47">
        <v>11</v>
      </c>
      <c r="D66" s="48" t="s">
        <v>6</v>
      </c>
      <c r="E66" s="47">
        <v>408</v>
      </c>
      <c r="F66" s="61">
        <f t="shared" si="2"/>
        <v>448.8</v>
      </c>
      <c r="G66" s="47">
        <f>G65+90</f>
        <v>20630</v>
      </c>
      <c r="H66" s="62">
        <f t="shared" si="3"/>
        <v>8417040</v>
      </c>
      <c r="I66" s="62">
        <f t="shared" si="4"/>
        <v>8837892</v>
      </c>
      <c r="J66" s="63">
        <f t="shared" si="5"/>
        <v>18500</v>
      </c>
      <c r="K66" s="64">
        <f t="shared" si="6"/>
        <v>1346400</v>
      </c>
      <c r="L66" s="48" t="s">
        <v>40</v>
      </c>
      <c r="M66" s="2"/>
      <c r="N66" s="2"/>
    </row>
    <row r="67" spans="1:17" x14ac:dyDescent="0.25">
      <c r="A67" s="47">
        <v>66</v>
      </c>
      <c r="B67" s="47">
        <v>1102</v>
      </c>
      <c r="C67" s="47">
        <v>11</v>
      </c>
      <c r="D67" s="48" t="s">
        <v>30</v>
      </c>
      <c r="E67" s="47">
        <v>572</v>
      </c>
      <c r="F67" s="61">
        <f t="shared" ref="F67:F116" si="17">E67*1.1</f>
        <v>629.20000000000005</v>
      </c>
      <c r="G67" s="47">
        <f t="shared" ref="G67:G73" si="18">G66</f>
        <v>20630</v>
      </c>
      <c r="H67" s="62">
        <f t="shared" ref="H67:H116" si="19">E67*G67</f>
        <v>11800360</v>
      </c>
      <c r="I67" s="62">
        <f t="shared" ref="I67:I116" si="20">H67*1.05</f>
        <v>12390378</v>
      </c>
      <c r="J67" s="63">
        <f t="shared" ref="J67:J116" si="21">MROUND((I67*0.025/12),500)</f>
        <v>26000</v>
      </c>
      <c r="K67" s="64">
        <f t="shared" ref="K67:K116" si="22">F67*3000</f>
        <v>1887600.0000000002</v>
      </c>
      <c r="L67" s="48" t="s">
        <v>40</v>
      </c>
      <c r="M67" s="2"/>
      <c r="N67" s="2"/>
    </row>
    <row r="68" spans="1:17" x14ac:dyDescent="0.25">
      <c r="A68" s="47">
        <v>67</v>
      </c>
      <c r="B68" s="47">
        <v>1103</v>
      </c>
      <c r="C68" s="47">
        <v>11</v>
      </c>
      <c r="D68" s="48" t="s">
        <v>30</v>
      </c>
      <c r="E68" s="47">
        <v>563</v>
      </c>
      <c r="F68" s="61">
        <f t="shared" si="17"/>
        <v>619.30000000000007</v>
      </c>
      <c r="G68" s="47">
        <f t="shared" si="18"/>
        <v>20630</v>
      </c>
      <c r="H68" s="62">
        <f t="shared" si="19"/>
        <v>11614690</v>
      </c>
      <c r="I68" s="62">
        <f t="shared" si="20"/>
        <v>12195424.5</v>
      </c>
      <c r="J68" s="63">
        <f t="shared" si="21"/>
        <v>25500</v>
      </c>
      <c r="K68" s="64">
        <f t="shared" si="22"/>
        <v>1857900.0000000002</v>
      </c>
      <c r="L68" s="48" t="s">
        <v>40</v>
      </c>
      <c r="M68" s="2"/>
      <c r="N68" s="2"/>
    </row>
    <row r="69" spans="1:17" x14ac:dyDescent="0.25">
      <c r="A69" s="47">
        <v>68</v>
      </c>
      <c r="B69" s="47">
        <v>1104</v>
      </c>
      <c r="C69" s="47">
        <v>11</v>
      </c>
      <c r="D69" s="48" t="s">
        <v>6</v>
      </c>
      <c r="E69" s="47">
        <v>394</v>
      </c>
      <c r="F69" s="61">
        <f t="shared" si="17"/>
        <v>433.40000000000003</v>
      </c>
      <c r="G69" s="47">
        <f t="shared" si="18"/>
        <v>20630</v>
      </c>
      <c r="H69" s="62">
        <f t="shared" si="19"/>
        <v>8128220</v>
      </c>
      <c r="I69" s="62">
        <f t="shared" si="20"/>
        <v>8534631</v>
      </c>
      <c r="J69" s="63">
        <f t="shared" si="21"/>
        <v>18000</v>
      </c>
      <c r="K69" s="64">
        <f t="shared" si="22"/>
        <v>1300200</v>
      </c>
      <c r="L69" s="48" t="s">
        <v>40</v>
      </c>
      <c r="M69" s="2"/>
      <c r="N69" s="2"/>
    </row>
    <row r="70" spans="1:17" x14ac:dyDescent="0.25">
      <c r="A70" s="47">
        <v>69</v>
      </c>
      <c r="B70" s="47">
        <v>1105</v>
      </c>
      <c r="C70" s="47">
        <v>11</v>
      </c>
      <c r="D70" s="48" t="s">
        <v>6</v>
      </c>
      <c r="E70" s="47">
        <v>394</v>
      </c>
      <c r="F70" s="61">
        <f t="shared" si="17"/>
        <v>433.40000000000003</v>
      </c>
      <c r="G70" s="47">
        <f t="shared" si="18"/>
        <v>20630</v>
      </c>
      <c r="H70" s="62">
        <f t="shared" si="19"/>
        <v>8128220</v>
      </c>
      <c r="I70" s="62">
        <f t="shared" si="20"/>
        <v>8534631</v>
      </c>
      <c r="J70" s="63">
        <f t="shared" si="21"/>
        <v>18000</v>
      </c>
      <c r="K70" s="64">
        <f t="shared" si="22"/>
        <v>1300200</v>
      </c>
      <c r="L70" s="48" t="s">
        <v>40</v>
      </c>
      <c r="M70" s="2"/>
      <c r="N70" s="2"/>
    </row>
    <row r="71" spans="1:17" x14ac:dyDescent="0.25">
      <c r="A71" s="47">
        <v>70</v>
      </c>
      <c r="B71" s="47">
        <v>1106</v>
      </c>
      <c r="C71" s="47">
        <v>11</v>
      </c>
      <c r="D71" s="48" t="s">
        <v>30</v>
      </c>
      <c r="E71" s="47">
        <v>639</v>
      </c>
      <c r="F71" s="61">
        <f t="shared" si="17"/>
        <v>702.90000000000009</v>
      </c>
      <c r="G71" s="47">
        <f t="shared" si="18"/>
        <v>20630</v>
      </c>
      <c r="H71" s="62">
        <v>0</v>
      </c>
      <c r="I71" s="62">
        <f t="shared" si="20"/>
        <v>0</v>
      </c>
      <c r="J71" s="63">
        <f t="shared" si="21"/>
        <v>0</v>
      </c>
      <c r="K71" s="64">
        <f t="shared" si="22"/>
        <v>2108700.0000000005</v>
      </c>
      <c r="L71" s="48" t="s">
        <v>41</v>
      </c>
      <c r="M71" s="2"/>
      <c r="N71" s="2"/>
    </row>
    <row r="72" spans="1:17" x14ac:dyDescent="0.25">
      <c r="A72" s="47">
        <v>71</v>
      </c>
      <c r="B72" s="47">
        <v>1107</v>
      </c>
      <c r="C72" s="47">
        <v>11</v>
      </c>
      <c r="D72" s="48" t="s">
        <v>30</v>
      </c>
      <c r="E72" s="47">
        <v>639</v>
      </c>
      <c r="F72" s="61">
        <f t="shared" si="17"/>
        <v>702.90000000000009</v>
      </c>
      <c r="G72" s="47">
        <f t="shared" si="18"/>
        <v>20630</v>
      </c>
      <c r="H72" s="62">
        <v>0</v>
      </c>
      <c r="I72" s="62">
        <f t="shared" si="20"/>
        <v>0</v>
      </c>
      <c r="J72" s="63">
        <f t="shared" si="21"/>
        <v>0</v>
      </c>
      <c r="K72" s="64">
        <f t="shared" si="22"/>
        <v>2108700.0000000005</v>
      </c>
      <c r="L72" s="82" t="s">
        <v>41</v>
      </c>
      <c r="M72" s="2"/>
      <c r="N72" s="2"/>
    </row>
    <row r="73" spans="1:17" x14ac:dyDescent="0.25">
      <c r="A73" s="47">
        <v>72</v>
      </c>
      <c r="B73" s="47">
        <v>1108</v>
      </c>
      <c r="C73" s="47">
        <v>11</v>
      </c>
      <c r="D73" s="48" t="s">
        <v>6</v>
      </c>
      <c r="E73" s="47">
        <v>401</v>
      </c>
      <c r="F73" s="61">
        <f t="shared" si="17"/>
        <v>441.1</v>
      </c>
      <c r="G73" s="47">
        <f t="shared" si="18"/>
        <v>20630</v>
      </c>
      <c r="H73" s="62">
        <f t="shared" si="19"/>
        <v>8272630</v>
      </c>
      <c r="I73" s="62">
        <f t="shared" si="20"/>
        <v>8686261.5</v>
      </c>
      <c r="J73" s="63">
        <f t="shared" si="21"/>
        <v>18000</v>
      </c>
      <c r="K73" s="64">
        <f t="shared" si="22"/>
        <v>1323300</v>
      </c>
      <c r="L73" s="48" t="s">
        <v>40</v>
      </c>
      <c r="M73" s="2"/>
      <c r="N73" s="2">
        <v>37.22</v>
      </c>
      <c r="O73">
        <f>N73*10.764</f>
        <v>400.63607999999994</v>
      </c>
      <c r="P73">
        <v>7475252</v>
      </c>
      <c r="Q73">
        <f>P73/O73</f>
        <v>18658.459317992532</v>
      </c>
    </row>
    <row r="74" spans="1:17" x14ac:dyDescent="0.25">
      <c r="A74" s="47">
        <v>73</v>
      </c>
      <c r="B74" s="47">
        <v>1201</v>
      </c>
      <c r="C74" s="47">
        <v>12</v>
      </c>
      <c r="D74" s="48" t="s">
        <v>6</v>
      </c>
      <c r="E74" s="47">
        <v>408</v>
      </c>
      <c r="F74" s="61">
        <f t="shared" si="17"/>
        <v>448.8</v>
      </c>
      <c r="G74" s="47">
        <f>G73+90</f>
        <v>20720</v>
      </c>
      <c r="H74" s="62">
        <f t="shared" si="19"/>
        <v>8453760</v>
      </c>
      <c r="I74" s="62">
        <f t="shared" si="20"/>
        <v>8876448</v>
      </c>
      <c r="J74" s="63">
        <f t="shared" si="21"/>
        <v>18500</v>
      </c>
      <c r="K74" s="64">
        <f t="shared" si="22"/>
        <v>1346400</v>
      </c>
      <c r="L74" s="48" t="s">
        <v>40</v>
      </c>
      <c r="M74" s="2"/>
      <c r="N74" s="2"/>
    </row>
    <row r="75" spans="1:17" x14ac:dyDescent="0.25">
      <c r="A75" s="47">
        <v>74</v>
      </c>
      <c r="B75" s="47">
        <v>1202</v>
      </c>
      <c r="C75" s="47">
        <v>12</v>
      </c>
      <c r="D75" s="48" t="s">
        <v>30</v>
      </c>
      <c r="E75" s="47">
        <v>572</v>
      </c>
      <c r="F75" s="61">
        <f t="shared" si="17"/>
        <v>629.20000000000005</v>
      </c>
      <c r="G75" s="47">
        <f t="shared" ref="G75:G81" si="23">G74</f>
        <v>20720</v>
      </c>
      <c r="H75" s="62">
        <f t="shared" si="19"/>
        <v>11851840</v>
      </c>
      <c r="I75" s="62">
        <f t="shared" si="20"/>
        <v>12444432</v>
      </c>
      <c r="J75" s="63">
        <f t="shared" si="21"/>
        <v>26000</v>
      </c>
      <c r="K75" s="64">
        <f t="shared" si="22"/>
        <v>1887600.0000000002</v>
      </c>
      <c r="L75" s="48" t="s">
        <v>40</v>
      </c>
      <c r="M75" s="2"/>
      <c r="N75" s="2"/>
    </row>
    <row r="76" spans="1:17" x14ac:dyDescent="0.25">
      <c r="A76" s="47">
        <v>75</v>
      </c>
      <c r="B76" s="47">
        <v>1203</v>
      </c>
      <c r="C76" s="47">
        <v>12</v>
      </c>
      <c r="D76" s="48" t="s">
        <v>30</v>
      </c>
      <c r="E76" s="47">
        <v>563</v>
      </c>
      <c r="F76" s="61">
        <f t="shared" si="17"/>
        <v>619.30000000000007</v>
      </c>
      <c r="G76" s="47">
        <f t="shared" si="23"/>
        <v>20720</v>
      </c>
      <c r="H76" s="62">
        <f t="shared" si="19"/>
        <v>11665360</v>
      </c>
      <c r="I76" s="62">
        <f t="shared" si="20"/>
        <v>12248628</v>
      </c>
      <c r="J76" s="63">
        <f t="shared" si="21"/>
        <v>25500</v>
      </c>
      <c r="K76" s="64">
        <f t="shared" si="22"/>
        <v>1857900.0000000002</v>
      </c>
      <c r="L76" s="48" t="s">
        <v>40</v>
      </c>
      <c r="M76" s="2"/>
      <c r="N76" s="2"/>
    </row>
    <row r="77" spans="1:17" x14ac:dyDescent="0.25">
      <c r="A77" s="47">
        <v>76</v>
      </c>
      <c r="B77" s="47">
        <v>1204</v>
      </c>
      <c r="C77" s="47">
        <v>12</v>
      </c>
      <c r="D77" s="48" t="s">
        <v>6</v>
      </c>
      <c r="E77" s="47">
        <v>394</v>
      </c>
      <c r="F77" s="61">
        <f t="shared" si="17"/>
        <v>433.40000000000003</v>
      </c>
      <c r="G77" s="47">
        <f t="shared" si="23"/>
        <v>20720</v>
      </c>
      <c r="H77" s="62">
        <f t="shared" si="19"/>
        <v>8163680</v>
      </c>
      <c r="I77" s="62">
        <f t="shared" si="20"/>
        <v>8571864</v>
      </c>
      <c r="J77" s="63">
        <f t="shared" si="21"/>
        <v>18000</v>
      </c>
      <c r="K77" s="64">
        <f t="shared" si="22"/>
        <v>1300200</v>
      </c>
      <c r="L77" s="48" t="s">
        <v>40</v>
      </c>
      <c r="M77" s="2"/>
      <c r="N77" s="2"/>
    </row>
    <row r="78" spans="1:17" x14ac:dyDescent="0.25">
      <c r="A78" s="47">
        <v>77</v>
      </c>
      <c r="B78" s="47">
        <v>1205</v>
      </c>
      <c r="C78" s="47">
        <v>12</v>
      </c>
      <c r="D78" s="48" t="s">
        <v>6</v>
      </c>
      <c r="E78" s="47">
        <v>394</v>
      </c>
      <c r="F78" s="61">
        <f t="shared" si="17"/>
        <v>433.40000000000003</v>
      </c>
      <c r="G78" s="47">
        <f t="shared" si="23"/>
        <v>20720</v>
      </c>
      <c r="H78" s="62">
        <f t="shared" si="19"/>
        <v>8163680</v>
      </c>
      <c r="I78" s="62">
        <f t="shared" si="20"/>
        <v>8571864</v>
      </c>
      <c r="J78" s="63">
        <f t="shared" si="21"/>
        <v>18000</v>
      </c>
      <c r="K78" s="64">
        <f t="shared" si="22"/>
        <v>1300200</v>
      </c>
      <c r="L78" s="48" t="s">
        <v>40</v>
      </c>
      <c r="M78" s="2"/>
      <c r="N78" s="2"/>
    </row>
    <row r="79" spans="1:17" x14ac:dyDescent="0.25">
      <c r="A79" s="47">
        <v>78</v>
      </c>
      <c r="B79" s="47">
        <v>1206</v>
      </c>
      <c r="C79" s="47">
        <v>12</v>
      </c>
      <c r="D79" s="48" t="s">
        <v>30</v>
      </c>
      <c r="E79" s="47">
        <v>639</v>
      </c>
      <c r="F79" s="61">
        <f t="shared" si="17"/>
        <v>702.90000000000009</v>
      </c>
      <c r="G79" s="47">
        <f t="shared" si="23"/>
        <v>20720</v>
      </c>
      <c r="H79" s="62">
        <v>0</v>
      </c>
      <c r="I79" s="62">
        <f t="shared" si="20"/>
        <v>0</v>
      </c>
      <c r="J79" s="63">
        <f t="shared" si="21"/>
        <v>0</v>
      </c>
      <c r="K79" s="64">
        <f t="shared" si="22"/>
        <v>2108700.0000000005</v>
      </c>
      <c r="L79" s="48" t="s">
        <v>41</v>
      </c>
      <c r="M79" s="2"/>
      <c r="N79" s="2"/>
    </row>
    <row r="80" spans="1:17" x14ac:dyDescent="0.25">
      <c r="A80" s="47">
        <v>79</v>
      </c>
      <c r="B80" s="47">
        <v>1207</v>
      </c>
      <c r="C80" s="47">
        <v>12</v>
      </c>
      <c r="D80" s="48" t="s">
        <v>30</v>
      </c>
      <c r="E80" s="47">
        <v>639</v>
      </c>
      <c r="F80" s="61">
        <f t="shared" si="17"/>
        <v>702.90000000000009</v>
      </c>
      <c r="G80" s="47">
        <f t="shared" si="23"/>
        <v>20720</v>
      </c>
      <c r="H80" s="62">
        <v>0</v>
      </c>
      <c r="I80" s="62">
        <f t="shared" si="20"/>
        <v>0</v>
      </c>
      <c r="J80" s="63">
        <f t="shared" si="21"/>
        <v>0</v>
      </c>
      <c r="K80" s="64">
        <f t="shared" si="22"/>
        <v>2108700.0000000005</v>
      </c>
      <c r="L80" s="82" t="s">
        <v>41</v>
      </c>
      <c r="M80" s="2"/>
      <c r="N80" s="2"/>
    </row>
    <row r="81" spans="1:14" x14ac:dyDescent="0.25">
      <c r="A81" s="47">
        <v>80</v>
      </c>
      <c r="B81" s="47">
        <v>1208</v>
      </c>
      <c r="C81" s="47">
        <v>12</v>
      </c>
      <c r="D81" s="48" t="s">
        <v>6</v>
      </c>
      <c r="E81" s="47">
        <v>401</v>
      </c>
      <c r="F81" s="61">
        <f t="shared" si="17"/>
        <v>441.1</v>
      </c>
      <c r="G81" s="47">
        <f t="shared" si="23"/>
        <v>20720</v>
      </c>
      <c r="H81" s="62">
        <f t="shared" si="19"/>
        <v>8308720</v>
      </c>
      <c r="I81" s="62">
        <f t="shared" si="20"/>
        <v>8724156</v>
      </c>
      <c r="J81" s="63">
        <f t="shared" si="21"/>
        <v>18000</v>
      </c>
      <c r="K81" s="64">
        <f t="shared" si="22"/>
        <v>1323300</v>
      </c>
      <c r="L81" s="48" t="s">
        <v>40</v>
      </c>
      <c r="M81" s="2"/>
      <c r="N81" s="2"/>
    </row>
    <row r="82" spans="1:14" x14ac:dyDescent="0.25">
      <c r="A82" s="47">
        <v>81</v>
      </c>
      <c r="B82" s="47">
        <v>1301</v>
      </c>
      <c r="C82" s="47">
        <v>13</v>
      </c>
      <c r="D82" s="48" t="s">
        <v>6</v>
      </c>
      <c r="E82" s="47">
        <v>408</v>
      </c>
      <c r="F82" s="61">
        <f t="shared" si="17"/>
        <v>448.8</v>
      </c>
      <c r="G82" s="47">
        <f>G81+90</f>
        <v>20810</v>
      </c>
      <c r="H82" s="62">
        <f t="shared" si="19"/>
        <v>8490480</v>
      </c>
      <c r="I82" s="62">
        <f t="shared" si="20"/>
        <v>8915004</v>
      </c>
      <c r="J82" s="63">
        <f t="shared" si="21"/>
        <v>18500</v>
      </c>
      <c r="K82" s="64">
        <f t="shared" si="22"/>
        <v>1346400</v>
      </c>
      <c r="L82" s="48" t="s">
        <v>40</v>
      </c>
      <c r="M82" s="2"/>
      <c r="N82" s="2"/>
    </row>
    <row r="83" spans="1:14" x14ac:dyDescent="0.25">
      <c r="A83" s="47">
        <v>82</v>
      </c>
      <c r="B83" s="47">
        <v>1302</v>
      </c>
      <c r="C83" s="47">
        <v>13</v>
      </c>
      <c r="D83" s="48" t="s">
        <v>30</v>
      </c>
      <c r="E83" s="47">
        <v>572</v>
      </c>
      <c r="F83" s="61">
        <f t="shared" si="17"/>
        <v>629.20000000000005</v>
      </c>
      <c r="G83" s="47">
        <f t="shared" ref="G83:G89" si="24">G82</f>
        <v>20810</v>
      </c>
      <c r="H83" s="62">
        <f t="shared" si="19"/>
        <v>11903320</v>
      </c>
      <c r="I83" s="62">
        <f t="shared" si="20"/>
        <v>12498486</v>
      </c>
      <c r="J83" s="63">
        <f t="shared" si="21"/>
        <v>26000</v>
      </c>
      <c r="K83" s="64">
        <f t="shared" si="22"/>
        <v>1887600.0000000002</v>
      </c>
      <c r="L83" s="48" t="s">
        <v>40</v>
      </c>
      <c r="M83" s="2"/>
      <c r="N83" s="2"/>
    </row>
    <row r="84" spans="1:14" x14ac:dyDescent="0.25">
      <c r="A84" s="47">
        <v>83</v>
      </c>
      <c r="B84" s="47">
        <v>1303</v>
      </c>
      <c r="C84" s="47">
        <v>13</v>
      </c>
      <c r="D84" s="48" t="s">
        <v>30</v>
      </c>
      <c r="E84" s="47">
        <v>563</v>
      </c>
      <c r="F84" s="61">
        <f t="shared" si="17"/>
        <v>619.30000000000007</v>
      </c>
      <c r="G84" s="47">
        <f t="shared" si="24"/>
        <v>20810</v>
      </c>
      <c r="H84" s="62">
        <f t="shared" si="19"/>
        <v>11716030</v>
      </c>
      <c r="I84" s="62">
        <f t="shared" si="20"/>
        <v>12301831.5</v>
      </c>
      <c r="J84" s="63">
        <f t="shared" si="21"/>
        <v>25500</v>
      </c>
      <c r="K84" s="64">
        <f t="shared" si="22"/>
        <v>1857900.0000000002</v>
      </c>
      <c r="L84" s="48" t="s">
        <v>40</v>
      </c>
      <c r="M84" s="2"/>
      <c r="N84" s="2"/>
    </row>
    <row r="85" spans="1:14" x14ac:dyDescent="0.25">
      <c r="A85" s="47">
        <v>84</v>
      </c>
      <c r="B85" s="47">
        <v>1304</v>
      </c>
      <c r="C85" s="47">
        <v>13</v>
      </c>
      <c r="D85" s="48" t="s">
        <v>6</v>
      </c>
      <c r="E85" s="47">
        <v>394</v>
      </c>
      <c r="F85" s="61">
        <f t="shared" si="17"/>
        <v>433.40000000000003</v>
      </c>
      <c r="G85" s="47">
        <f t="shared" si="24"/>
        <v>20810</v>
      </c>
      <c r="H85" s="62">
        <f t="shared" si="19"/>
        <v>8199140</v>
      </c>
      <c r="I85" s="62">
        <f t="shared" si="20"/>
        <v>8609097</v>
      </c>
      <c r="J85" s="63">
        <f t="shared" si="21"/>
        <v>18000</v>
      </c>
      <c r="K85" s="64">
        <f t="shared" si="22"/>
        <v>1300200</v>
      </c>
      <c r="L85" s="48" t="s">
        <v>40</v>
      </c>
      <c r="M85" s="2"/>
      <c r="N85" s="2"/>
    </row>
    <row r="86" spans="1:14" x14ac:dyDescent="0.25">
      <c r="A86" s="47">
        <v>85</v>
      </c>
      <c r="B86" s="47">
        <v>1305</v>
      </c>
      <c r="C86" s="47">
        <v>13</v>
      </c>
      <c r="D86" s="48" t="s">
        <v>6</v>
      </c>
      <c r="E86" s="47">
        <v>394</v>
      </c>
      <c r="F86" s="61">
        <f t="shared" si="17"/>
        <v>433.40000000000003</v>
      </c>
      <c r="G86" s="47">
        <f t="shared" si="24"/>
        <v>20810</v>
      </c>
      <c r="H86" s="62">
        <f t="shared" si="19"/>
        <v>8199140</v>
      </c>
      <c r="I86" s="62">
        <f t="shared" si="20"/>
        <v>8609097</v>
      </c>
      <c r="J86" s="63">
        <f t="shared" si="21"/>
        <v>18000</v>
      </c>
      <c r="K86" s="64">
        <f t="shared" si="22"/>
        <v>1300200</v>
      </c>
      <c r="L86" s="48" t="s">
        <v>40</v>
      </c>
      <c r="M86" s="2"/>
      <c r="N86" s="2"/>
    </row>
    <row r="87" spans="1:14" x14ac:dyDescent="0.25">
      <c r="A87" s="47">
        <v>86</v>
      </c>
      <c r="B87" s="47">
        <v>1306</v>
      </c>
      <c r="C87" s="47">
        <v>13</v>
      </c>
      <c r="D87" s="48" t="s">
        <v>30</v>
      </c>
      <c r="E87" s="47">
        <v>639</v>
      </c>
      <c r="F87" s="61">
        <f t="shared" si="17"/>
        <v>702.90000000000009</v>
      </c>
      <c r="G87" s="47">
        <f t="shared" si="24"/>
        <v>20810</v>
      </c>
      <c r="H87" s="62">
        <v>0</v>
      </c>
      <c r="I87" s="62">
        <f t="shared" si="20"/>
        <v>0</v>
      </c>
      <c r="J87" s="63">
        <f t="shared" si="21"/>
        <v>0</v>
      </c>
      <c r="K87" s="64">
        <f t="shared" si="22"/>
        <v>2108700.0000000005</v>
      </c>
      <c r="L87" s="48" t="s">
        <v>41</v>
      </c>
      <c r="M87" s="2"/>
      <c r="N87" s="2"/>
    </row>
    <row r="88" spans="1:14" x14ac:dyDescent="0.25">
      <c r="A88" s="47">
        <v>87</v>
      </c>
      <c r="B88" s="47">
        <v>1307</v>
      </c>
      <c r="C88" s="47">
        <v>13</v>
      </c>
      <c r="D88" s="48" t="s">
        <v>30</v>
      </c>
      <c r="E88" s="47">
        <v>639</v>
      </c>
      <c r="F88" s="61">
        <f t="shared" si="17"/>
        <v>702.90000000000009</v>
      </c>
      <c r="G88" s="47">
        <f t="shared" si="24"/>
        <v>20810</v>
      </c>
      <c r="H88" s="62">
        <v>0</v>
      </c>
      <c r="I88" s="62">
        <f t="shared" si="20"/>
        <v>0</v>
      </c>
      <c r="J88" s="63">
        <f t="shared" si="21"/>
        <v>0</v>
      </c>
      <c r="K88" s="64">
        <f t="shared" si="22"/>
        <v>2108700.0000000005</v>
      </c>
      <c r="L88" s="82" t="s">
        <v>41</v>
      </c>
      <c r="M88" s="2"/>
      <c r="N88" s="2"/>
    </row>
    <row r="89" spans="1:14" x14ac:dyDescent="0.25">
      <c r="A89" s="47">
        <v>88</v>
      </c>
      <c r="B89" s="47">
        <v>1308</v>
      </c>
      <c r="C89" s="47">
        <v>13</v>
      </c>
      <c r="D89" s="48" t="s">
        <v>6</v>
      </c>
      <c r="E89" s="47">
        <v>401</v>
      </c>
      <c r="F89" s="61">
        <f t="shared" si="17"/>
        <v>441.1</v>
      </c>
      <c r="G89" s="47">
        <f t="shared" si="24"/>
        <v>20810</v>
      </c>
      <c r="H89" s="62">
        <f t="shared" si="19"/>
        <v>8344810</v>
      </c>
      <c r="I89" s="62">
        <f t="shared" si="20"/>
        <v>8762050.5</v>
      </c>
      <c r="J89" s="63">
        <f t="shared" si="21"/>
        <v>18500</v>
      </c>
      <c r="K89" s="64">
        <f t="shared" si="22"/>
        <v>1323300</v>
      </c>
      <c r="L89" s="48" t="s">
        <v>40</v>
      </c>
      <c r="M89" s="2"/>
      <c r="N89" s="2"/>
    </row>
    <row r="90" spans="1:14" x14ac:dyDescent="0.25">
      <c r="A90" s="47">
        <v>89</v>
      </c>
      <c r="B90" s="47">
        <v>1401</v>
      </c>
      <c r="C90" s="47">
        <v>14</v>
      </c>
      <c r="D90" s="48" t="s">
        <v>6</v>
      </c>
      <c r="E90" s="47">
        <v>408</v>
      </c>
      <c r="F90" s="61">
        <f t="shared" si="17"/>
        <v>448.8</v>
      </c>
      <c r="G90" s="47">
        <f>G89+90</f>
        <v>20900</v>
      </c>
      <c r="H90" s="62">
        <f t="shared" si="19"/>
        <v>8527200</v>
      </c>
      <c r="I90" s="62">
        <f t="shared" si="20"/>
        <v>8953560</v>
      </c>
      <c r="J90" s="63">
        <f t="shared" si="21"/>
        <v>18500</v>
      </c>
      <c r="K90" s="64">
        <f t="shared" si="22"/>
        <v>1346400</v>
      </c>
      <c r="L90" s="48" t="s">
        <v>40</v>
      </c>
      <c r="M90" s="2"/>
      <c r="N90" s="2"/>
    </row>
    <row r="91" spans="1:14" x14ac:dyDescent="0.25">
      <c r="A91" s="47">
        <v>90</v>
      </c>
      <c r="B91" s="47">
        <v>1402</v>
      </c>
      <c r="C91" s="47">
        <v>14</v>
      </c>
      <c r="D91" s="48" t="s">
        <v>30</v>
      </c>
      <c r="E91" s="47">
        <v>572</v>
      </c>
      <c r="F91" s="61">
        <f t="shared" si="17"/>
        <v>629.20000000000005</v>
      </c>
      <c r="G91" s="47">
        <f t="shared" ref="G91:G97" si="25">G90</f>
        <v>20900</v>
      </c>
      <c r="H91" s="62">
        <f t="shared" si="19"/>
        <v>11954800</v>
      </c>
      <c r="I91" s="62">
        <f t="shared" si="20"/>
        <v>12552540</v>
      </c>
      <c r="J91" s="63">
        <f t="shared" si="21"/>
        <v>26000</v>
      </c>
      <c r="K91" s="64">
        <f t="shared" si="22"/>
        <v>1887600.0000000002</v>
      </c>
      <c r="L91" s="48" t="s">
        <v>40</v>
      </c>
      <c r="M91" s="2"/>
      <c r="N91" s="2"/>
    </row>
    <row r="92" spans="1:14" x14ac:dyDescent="0.25">
      <c r="A92" s="47">
        <v>91</v>
      </c>
      <c r="B92" s="47">
        <v>1403</v>
      </c>
      <c r="C92" s="47">
        <v>14</v>
      </c>
      <c r="D92" s="48" t="s">
        <v>30</v>
      </c>
      <c r="E92" s="47">
        <v>563</v>
      </c>
      <c r="F92" s="61">
        <f t="shared" si="17"/>
        <v>619.30000000000007</v>
      </c>
      <c r="G92" s="47">
        <f t="shared" si="25"/>
        <v>20900</v>
      </c>
      <c r="H92" s="62">
        <f t="shared" si="19"/>
        <v>11766700</v>
      </c>
      <c r="I92" s="62">
        <f t="shared" si="20"/>
        <v>12355035</v>
      </c>
      <c r="J92" s="63">
        <f t="shared" si="21"/>
        <v>25500</v>
      </c>
      <c r="K92" s="64">
        <f t="shared" si="22"/>
        <v>1857900.0000000002</v>
      </c>
      <c r="L92" s="48" t="s">
        <v>40</v>
      </c>
      <c r="M92" s="2"/>
      <c r="N92" s="2"/>
    </row>
    <row r="93" spans="1:14" x14ac:dyDescent="0.25">
      <c r="A93" s="47">
        <v>92</v>
      </c>
      <c r="B93" s="47">
        <v>1404</v>
      </c>
      <c r="C93" s="47">
        <v>14</v>
      </c>
      <c r="D93" s="48" t="s">
        <v>6</v>
      </c>
      <c r="E93" s="47">
        <v>394</v>
      </c>
      <c r="F93" s="61">
        <f t="shared" si="17"/>
        <v>433.40000000000003</v>
      </c>
      <c r="G93" s="47">
        <f t="shared" si="25"/>
        <v>20900</v>
      </c>
      <c r="H93" s="62">
        <f t="shared" si="19"/>
        <v>8234600</v>
      </c>
      <c r="I93" s="62">
        <f t="shared" si="20"/>
        <v>8646330</v>
      </c>
      <c r="J93" s="63">
        <f t="shared" si="21"/>
        <v>18000</v>
      </c>
      <c r="K93" s="64">
        <f t="shared" si="22"/>
        <v>1300200</v>
      </c>
      <c r="L93" s="48" t="s">
        <v>40</v>
      </c>
      <c r="M93" s="2"/>
      <c r="N93" s="2"/>
    </row>
    <row r="94" spans="1:14" x14ac:dyDescent="0.25">
      <c r="A94" s="47">
        <v>93</v>
      </c>
      <c r="B94" s="47">
        <v>1405</v>
      </c>
      <c r="C94" s="47">
        <v>14</v>
      </c>
      <c r="D94" s="48" t="s">
        <v>6</v>
      </c>
      <c r="E94" s="47">
        <v>394</v>
      </c>
      <c r="F94" s="61">
        <f t="shared" si="17"/>
        <v>433.40000000000003</v>
      </c>
      <c r="G94" s="47">
        <f t="shared" si="25"/>
        <v>20900</v>
      </c>
      <c r="H94" s="62">
        <f t="shared" si="19"/>
        <v>8234600</v>
      </c>
      <c r="I94" s="62">
        <f t="shared" si="20"/>
        <v>8646330</v>
      </c>
      <c r="J94" s="63">
        <f t="shared" si="21"/>
        <v>18000</v>
      </c>
      <c r="K94" s="64">
        <f t="shared" si="22"/>
        <v>1300200</v>
      </c>
      <c r="L94" s="48" t="s">
        <v>40</v>
      </c>
      <c r="M94" s="2"/>
      <c r="N94" s="2"/>
    </row>
    <row r="95" spans="1:14" x14ac:dyDescent="0.25">
      <c r="A95" s="47">
        <v>94</v>
      </c>
      <c r="B95" s="47">
        <v>1406</v>
      </c>
      <c r="C95" s="47">
        <v>14</v>
      </c>
      <c r="D95" s="48" t="s">
        <v>30</v>
      </c>
      <c r="E95" s="47">
        <v>639</v>
      </c>
      <c r="F95" s="61">
        <f t="shared" si="17"/>
        <v>702.90000000000009</v>
      </c>
      <c r="G95" s="47">
        <f t="shared" si="25"/>
        <v>20900</v>
      </c>
      <c r="H95" s="62">
        <v>0</v>
      </c>
      <c r="I95" s="62">
        <f t="shared" si="20"/>
        <v>0</v>
      </c>
      <c r="J95" s="63">
        <f t="shared" si="21"/>
        <v>0</v>
      </c>
      <c r="K95" s="64">
        <f t="shared" si="22"/>
        <v>2108700.0000000005</v>
      </c>
      <c r="L95" s="48" t="s">
        <v>41</v>
      </c>
      <c r="M95" s="2"/>
      <c r="N95" s="2"/>
    </row>
    <row r="96" spans="1:14" x14ac:dyDescent="0.25">
      <c r="A96" s="47">
        <v>95</v>
      </c>
      <c r="B96" s="47">
        <v>1407</v>
      </c>
      <c r="C96" s="47">
        <v>14</v>
      </c>
      <c r="D96" s="48" t="s">
        <v>30</v>
      </c>
      <c r="E96" s="47">
        <v>639</v>
      </c>
      <c r="F96" s="61">
        <f t="shared" si="17"/>
        <v>702.90000000000009</v>
      </c>
      <c r="G96" s="47">
        <f t="shared" si="25"/>
        <v>20900</v>
      </c>
      <c r="H96" s="62">
        <v>0</v>
      </c>
      <c r="I96" s="62">
        <f t="shared" si="20"/>
        <v>0</v>
      </c>
      <c r="J96" s="63">
        <f t="shared" si="21"/>
        <v>0</v>
      </c>
      <c r="K96" s="64">
        <f t="shared" si="22"/>
        <v>2108700.0000000005</v>
      </c>
      <c r="L96" s="82" t="s">
        <v>41</v>
      </c>
      <c r="M96" s="2"/>
      <c r="N96" s="2"/>
    </row>
    <row r="97" spans="1:14" x14ac:dyDescent="0.25">
      <c r="A97" s="47">
        <v>96</v>
      </c>
      <c r="B97" s="47">
        <v>1408</v>
      </c>
      <c r="C97" s="47">
        <v>14</v>
      </c>
      <c r="D97" s="48" t="s">
        <v>6</v>
      </c>
      <c r="E97" s="47">
        <v>401</v>
      </c>
      <c r="F97" s="61">
        <f t="shared" si="17"/>
        <v>441.1</v>
      </c>
      <c r="G97" s="47">
        <f t="shared" si="25"/>
        <v>20900</v>
      </c>
      <c r="H97" s="62">
        <f t="shared" si="19"/>
        <v>8380900</v>
      </c>
      <c r="I97" s="62">
        <f t="shared" si="20"/>
        <v>8799945</v>
      </c>
      <c r="J97" s="63">
        <f t="shared" si="21"/>
        <v>18500</v>
      </c>
      <c r="K97" s="64">
        <f t="shared" si="22"/>
        <v>1323300</v>
      </c>
      <c r="L97" s="48" t="s">
        <v>40</v>
      </c>
      <c r="M97" s="2"/>
      <c r="N97" s="2"/>
    </row>
    <row r="98" spans="1:14" x14ac:dyDescent="0.25">
      <c r="A98" s="47">
        <v>97</v>
      </c>
      <c r="B98" s="47">
        <v>1501</v>
      </c>
      <c r="C98" s="47">
        <v>15</v>
      </c>
      <c r="D98" s="48" t="s">
        <v>6</v>
      </c>
      <c r="E98" s="47">
        <v>408</v>
      </c>
      <c r="F98" s="61">
        <f t="shared" si="17"/>
        <v>448.8</v>
      </c>
      <c r="G98" s="47">
        <f>G97+90</f>
        <v>20990</v>
      </c>
      <c r="H98" s="62">
        <f t="shared" si="19"/>
        <v>8563920</v>
      </c>
      <c r="I98" s="62">
        <f t="shared" si="20"/>
        <v>8992116</v>
      </c>
      <c r="J98" s="63">
        <f t="shared" si="21"/>
        <v>18500</v>
      </c>
      <c r="K98" s="64">
        <f t="shared" si="22"/>
        <v>1346400</v>
      </c>
      <c r="L98" s="48" t="s">
        <v>40</v>
      </c>
      <c r="M98" s="2"/>
      <c r="N98" s="2"/>
    </row>
    <row r="99" spans="1:14" x14ac:dyDescent="0.25">
      <c r="A99" s="47">
        <v>98</v>
      </c>
      <c r="B99" s="47">
        <v>1502</v>
      </c>
      <c r="C99" s="47">
        <v>15</v>
      </c>
      <c r="D99" s="48" t="s">
        <v>30</v>
      </c>
      <c r="E99" s="47">
        <v>572</v>
      </c>
      <c r="F99" s="61">
        <f t="shared" si="17"/>
        <v>629.20000000000005</v>
      </c>
      <c r="G99" s="47">
        <f t="shared" ref="G99:G105" si="26">G98</f>
        <v>20990</v>
      </c>
      <c r="H99" s="62">
        <f t="shared" si="19"/>
        <v>12006280</v>
      </c>
      <c r="I99" s="62">
        <f t="shared" si="20"/>
        <v>12606594</v>
      </c>
      <c r="J99" s="63">
        <f t="shared" si="21"/>
        <v>26500</v>
      </c>
      <c r="K99" s="64">
        <f t="shared" si="22"/>
        <v>1887600.0000000002</v>
      </c>
      <c r="L99" s="48" t="s">
        <v>40</v>
      </c>
      <c r="M99" s="2"/>
      <c r="N99" s="2"/>
    </row>
    <row r="100" spans="1:14" x14ac:dyDescent="0.25">
      <c r="A100" s="47">
        <v>99</v>
      </c>
      <c r="B100" s="47">
        <v>1503</v>
      </c>
      <c r="C100" s="47">
        <v>15</v>
      </c>
      <c r="D100" s="48" t="s">
        <v>30</v>
      </c>
      <c r="E100" s="47">
        <v>563</v>
      </c>
      <c r="F100" s="61">
        <f t="shared" si="17"/>
        <v>619.30000000000007</v>
      </c>
      <c r="G100" s="47">
        <f t="shared" si="26"/>
        <v>20990</v>
      </c>
      <c r="H100" s="62">
        <f t="shared" si="19"/>
        <v>11817370</v>
      </c>
      <c r="I100" s="62">
        <f t="shared" si="20"/>
        <v>12408238.5</v>
      </c>
      <c r="J100" s="63">
        <f t="shared" si="21"/>
        <v>26000</v>
      </c>
      <c r="K100" s="64">
        <f t="shared" si="22"/>
        <v>1857900.0000000002</v>
      </c>
      <c r="L100" s="48" t="s">
        <v>40</v>
      </c>
      <c r="M100" s="2"/>
      <c r="N100" s="2"/>
    </row>
    <row r="101" spans="1:14" x14ac:dyDescent="0.25">
      <c r="A101" s="47">
        <v>100</v>
      </c>
      <c r="B101" s="47">
        <v>1504</v>
      </c>
      <c r="C101" s="47">
        <v>15</v>
      </c>
      <c r="D101" s="48" t="s">
        <v>6</v>
      </c>
      <c r="E101" s="47">
        <v>394</v>
      </c>
      <c r="F101" s="61">
        <f t="shared" si="17"/>
        <v>433.40000000000003</v>
      </c>
      <c r="G101" s="47">
        <f t="shared" si="26"/>
        <v>20990</v>
      </c>
      <c r="H101" s="62">
        <f t="shared" si="19"/>
        <v>8270060</v>
      </c>
      <c r="I101" s="62">
        <f t="shared" si="20"/>
        <v>8683563</v>
      </c>
      <c r="J101" s="63">
        <f t="shared" si="21"/>
        <v>18000</v>
      </c>
      <c r="K101" s="64">
        <f t="shared" si="22"/>
        <v>1300200</v>
      </c>
      <c r="L101" s="48" t="s">
        <v>40</v>
      </c>
      <c r="M101" s="2"/>
      <c r="N101" s="2"/>
    </row>
    <row r="102" spans="1:14" x14ac:dyDescent="0.25">
      <c r="A102" s="47">
        <v>101</v>
      </c>
      <c r="B102" s="47">
        <v>1505</v>
      </c>
      <c r="C102" s="47">
        <v>15</v>
      </c>
      <c r="D102" s="48" t="s">
        <v>6</v>
      </c>
      <c r="E102" s="47">
        <v>394</v>
      </c>
      <c r="F102" s="61">
        <f t="shared" si="17"/>
        <v>433.40000000000003</v>
      </c>
      <c r="G102" s="47">
        <f t="shared" si="26"/>
        <v>20990</v>
      </c>
      <c r="H102" s="62">
        <f t="shared" si="19"/>
        <v>8270060</v>
      </c>
      <c r="I102" s="62">
        <f t="shared" si="20"/>
        <v>8683563</v>
      </c>
      <c r="J102" s="63">
        <f t="shared" si="21"/>
        <v>18000</v>
      </c>
      <c r="K102" s="64">
        <f t="shared" si="22"/>
        <v>1300200</v>
      </c>
      <c r="L102" s="48" t="s">
        <v>40</v>
      </c>
      <c r="M102" s="2"/>
      <c r="N102" s="2"/>
    </row>
    <row r="103" spans="1:14" x14ac:dyDescent="0.25">
      <c r="A103" s="47">
        <v>102</v>
      </c>
      <c r="B103" s="47">
        <v>1506</v>
      </c>
      <c r="C103" s="47">
        <v>15</v>
      </c>
      <c r="D103" s="48" t="s">
        <v>30</v>
      </c>
      <c r="E103" s="47">
        <v>639</v>
      </c>
      <c r="F103" s="61">
        <f t="shared" si="17"/>
        <v>702.90000000000009</v>
      </c>
      <c r="G103" s="47">
        <f t="shared" si="26"/>
        <v>20990</v>
      </c>
      <c r="H103" s="62">
        <v>0</v>
      </c>
      <c r="I103" s="62">
        <f t="shared" si="20"/>
        <v>0</v>
      </c>
      <c r="J103" s="63">
        <f t="shared" si="21"/>
        <v>0</v>
      </c>
      <c r="K103" s="64">
        <f t="shared" si="22"/>
        <v>2108700.0000000005</v>
      </c>
      <c r="L103" s="48" t="s">
        <v>41</v>
      </c>
      <c r="M103" s="2"/>
      <c r="N103" s="2"/>
    </row>
    <row r="104" spans="1:14" x14ac:dyDescent="0.25">
      <c r="A104" s="47">
        <v>103</v>
      </c>
      <c r="B104" s="47">
        <v>1507</v>
      </c>
      <c r="C104" s="47">
        <v>15</v>
      </c>
      <c r="D104" s="48" t="s">
        <v>30</v>
      </c>
      <c r="E104" s="47">
        <v>639</v>
      </c>
      <c r="F104" s="61">
        <f t="shared" si="17"/>
        <v>702.90000000000009</v>
      </c>
      <c r="G104" s="47">
        <f t="shared" si="26"/>
        <v>20990</v>
      </c>
      <c r="H104" s="62">
        <v>0</v>
      </c>
      <c r="I104" s="62">
        <f t="shared" si="20"/>
        <v>0</v>
      </c>
      <c r="J104" s="63">
        <f t="shared" si="21"/>
        <v>0</v>
      </c>
      <c r="K104" s="64">
        <f t="shared" si="22"/>
        <v>2108700.0000000005</v>
      </c>
      <c r="L104" s="82" t="s">
        <v>41</v>
      </c>
      <c r="M104" s="2"/>
      <c r="N104" s="2"/>
    </row>
    <row r="105" spans="1:14" x14ac:dyDescent="0.25">
      <c r="A105" s="47">
        <v>104</v>
      </c>
      <c r="B105" s="47">
        <v>1508</v>
      </c>
      <c r="C105" s="47">
        <v>15</v>
      </c>
      <c r="D105" s="48" t="s">
        <v>6</v>
      </c>
      <c r="E105" s="47">
        <v>401</v>
      </c>
      <c r="F105" s="61">
        <f t="shared" si="17"/>
        <v>441.1</v>
      </c>
      <c r="G105" s="47">
        <f t="shared" si="26"/>
        <v>20990</v>
      </c>
      <c r="H105" s="62">
        <f t="shared" si="19"/>
        <v>8416990</v>
      </c>
      <c r="I105" s="62">
        <f t="shared" si="20"/>
        <v>8837839.5</v>
      </c>
      <c r="J105" s="63">
        <f t="shared" si="21"/>
        <v>18500</v>
      </c>
      <c r="K105" s="64">
        <f t="shared" si="22"/>
        <v>1323300</v>
      </c>
      <c r="L105" s="48" t="s">
        <v>40</v>
      </c>
      <c r="M105" s="2"/>
      <c r="N105" s="2"/>
    </row>
    <row r="106" spans="1:14" x14ac:dyDescent="0.25">
      <c r="A106" s="47">
        <v>105</v>
      </c>
      <c r="B106" s="47">
        <v>1605</v>
      </c>
      <c r="C106" s="47">
        <v>16</v>
      </c>
      <c r="D106" s="48" t="s">
        <v>6</v>
      </c>
      <c r="E106" s="47">
        <v>394</v>
      </c>
      <c r="F106" s="61">
        <f t="shared" si="17"/>
        <v>433.40000000000003</v>
      </c>
      <c r="G106" s="47">
        <f>G105+90</f>
        <v>21080</v>
      </c>
      <c r="H106" s="62">
        <f t="shared" si="19"/>
        <v>8305520</v>
      </c>
      <c r="I106" s="62">
        <f t="shared" si="20"/>
        <v>8720796</v>
      </c>
      <c r="J106" s="63">
        <f t="shared" si="21"/>
        <v>18000</v>
      </c>
      <c r="K106" s="64">
        <f t="shared" si="22"/>
        <v>1300200</v>
      </c>
      <c r="L106" s="47" t="s">
        <v>40</v>
      </c>
      <c r="M106" s="2"/>
      <c r="N106" s="2"/>
    </row>
    <row r="107" spans="1:14" s="11" customFormat="1" ht="13.5" x14ac:dyDescent="0.25">
      <c r="A107" s="47">
        <v>106</v>
      </c>
      <c r="B107" s="47">
        <v>1606</v>
      </c>
      <c r="C107" s="47">
        <v>16</v>
      </c>
      <c r="D107" s="48" t="s">
        <v>30</v>
      </c>
      <c r="E107" s="47">
        <v>639</v>
      </c>
      <c r="F107" s="61">
        <f t="shared" si="17"/>
        <v>702.90000000000009</v>
      </c>
      <c r="G107" s="47">
        <f t="shared" ref="G107" si="27">G106</f>
        <v>21080</v>
      </c>
      <c r="H107" s="62">
        <v>0</v>
      </c>
      <c r="I107" s="62">
        <f t="shared" si="20"/>
        <v>0</v>
      </c>
      <c r="J107" s="63">
        <f t="shared" si="21"/>
        <v>0</v>
      </c>
      <c r="K107" s="64">
        <f t="shared" si="22"/>
        <v>2108700.0000000005</v>
      </c>
      <c r="L107" s="48" t="s">
        <v>41</v>
      </c>
      <c r="M107" s="10"/>
      <c r="N107" s="10"/>
    </row>
    <row r="108" spans="1:14" x14ac:dyDescent="0.25">
      <c r="A108" s="47">
        <v>107</v>
      </c>
      <c r="B108" s="47">
        <v>1607</v>
      </c>
      <c r="C108" s="47">
        <v>16</v>
      </c>
      <c r="D108" s="48" t="s">
        <v>30</v>
      </c>
      <c r="E108" s="47">
        <v>639</v>
      </c>
      <c r="F108" s="61">
        <f t="shared" si="17"/>
        <v>702.90000000000009</v>
      </c>
      <c r="G108" s="47">
        <f t="shared" ref="G108:G116" si="28">G107</f>
        <v>21080</v>
      </c>
      <c r="H108" s="62">
        <v>0</v>
      </c>
      <c r="I108" s="62">
        <f t="shared" si="20"/>
        <v>0</v>
      </c>
      <c r="J108" s="63">
        <f t="shared" si="21"/>
        <v>0</v>
      </c>
      <c r="K108" s="64">
        <f t="shared" si="22"/>
        <v>2108700.0000000005</v>
      </c>
      <c r="L108" s="82" t="s">
        <v>41</v>
      </c>
    </row>
    <row r="109" spans="1:14" x14ac:dyDescent="0.25">
      <c r="A109" s="47">
        <v>108</v>
      </c>
      <c r="B109" s="47">
        <v>1608</v>
      </c>
      <c r="C109" s="47">
        <v>16</v>
      </c>
      <c r="D109" s="48" t="s">
        <v>6</v>
      </c>
      <c r="E109" s="47">
        <v>401</v>
      </c>
      <c r="F109" s="61">
        <f t="shared" si="17"/>
        <v>441.1</v>
      </c>
      <c r="G109" s="47">
        <f t="shared" si="28"/>
        <v>21080</v>
      </c>
      <c r="H109" s="62">
        <f t="shared" si="19"/>
        <v>8453080</v>
      </c>
      <c r="I109" s="62">
        <f t="shared" si="20"/>
        <v>8875734</v>
      </c>
      <c r="J109" s="63">
        <f t="shared" si="21"/>
        <v>18500</v>
      </c>
      <c r="K109" s="64">
        <f t="shared" si="22"/>
        <v>1323300</v>
      </c>
      <c r="L109" s="47" t="s">
        <v>40</v>
      </c>
    </row>
    <row r="110" spans="1:14" x14ac:dyDescent="0.25">
      <c r="A110" s="47">
        <v>109</v>
      </c>
      <c r="B110" s="48">
        <v>1705</v>
      </c>
      <c r="C110" s="48">
        <v>17</v>
      </c>
      <c r="D110" s="48" t="s">
        <v>6</v>
      </c>
      <c r="E110" s="47">
        <v>394</v>
      </c>
      <c r="F110" s="61">
        <f t="shared" si="17"/>
        <v>433.40000000000003</v>
      </c>
      <c r="G110" s="47">
        <f>G109+90</f>
        <v>21170</v>
      </c>
      <c r="H110" s="62">
        <f t="shared" si="19"/>
        <v>8340980</v>
      </c>
      <c r="I110" s="62">
        <f t="shared" si="20"/>
        <v>8758029</v>
      </c>
      <c r="J110" s="63">
        <f t="shared" si="21"/>
        <v>18000</v>
      </c>
      <c r="K110" s="64">
        <f t="shared" si="22"/>
        <v>1300200</v>
      </c>
      <c r="L110" s="47" t="s">
        <v>40</v>
      </c>
    </row>
    <row r="111" spans="1:14" x14ac:dyDescent="0.25">
      <c r="A111" s="47">
        <v>110</v>
      </c>
      <c r="B111" s="48">
        <v>1706</v>
      </c>
      <c r="C111" s="48">
        <v>17</v>
      </c>
      <c r="D111" s="48" t="s">
        <v>30</v>
      </c>
      <c r="E111" s="47">
        <v>639</v>
      </c>
      <c r="F111" s="61">
        <f t="shared" si="17"/>
        <v>702.90000000000009</v>
      </c>
      <c r="G111" s="47">
        <f t="shared" si="28"/>
        <v>21170</v>
      </c>
      <c r="H111" s="62">
        <v>0</v>
      </c>
      <c r="I111" s="62">
        <f t="shared" si="20"/>
        <v>0</v>
      </c>
      <c r="J111" s="63">
        <f t="shared" si="21"/>
        <v>0</v>
      </c>
      <c r="K111" s="64">
        <f t="shared" si="22"/>
        <v>2108700.0000000005</v>
      </c>
      <c r="L111" s="48" t="s">
        <v>41</v>
      </c>
    </row>
    <row r="112" spans="1:14" x14ac:dyDescent="0.25">
      <c r="A112" s="47">
        <v>111</v>
      </c>
      <c r="B112" s="48">
        <v>1707</v>
      </c>
      <c r="C112" s="48">
        <v>17</v>
      </c>
      <c r="D112" s="48" t="s">
        <v>30</v>
      </c>
      <c r="E112" s="47">
        <v>639</v>
      </c>
      <c r="F112" s="61">
        <f t="shared" si="17"/>
        <v>702.90000000000009</v>
      </c>
      <c r="G112" s="47">
        <f t="shared" si="28"/>
        <v>21170</v>
      </c>
      <c r="H112" s="62">
        <v>0</v>
      </c>
      <c r="I112" s="62">
        <f t="shared" si="20"/>
        <v>0</v>
      </c>
      <c r="J112" s="63">
        <f t="shared" si="21"/>
        <v>0</v>
      </c>
      <c r="K112" s="64">
        <f t="shared" si="22"/>
        <v>2108700.0000000005</v>
      </c>
      <c r="L112" s="82" t="s">
        <v>41</v>
      </c>
    </row>
    <row r="113" spans="1:14" x14ac:dyDescent="0.25">
      <c r="A113" s="47">
        <v>112</v>
      </c>
      <c r="B113" s="48">
        <v>1708</v>
      </c>
      <c r="C113" s="48">
        <v>17</v>
      </c>
      <c r="D113" s="48" t="s">
        <v>6</v>
      </c>
      <c r="E113" s="47">
        <v>401</v>
      </c>
      <c r="F113" s="61">
        <f t="shared" si="17"/>
        <v>441.1</v>
      </c>
      <c r="G113" s="47">
        <f t="shared" si="28"/>
        <v>21170</v>
      </c>
      <c r="H113" s="62">
        <f t="shared" si="19"/>
        <v>8489170</v>
      </c>
      <c r="I113" s="62">
        <f t="shared" si="20"/>
        <v>8913628.5</v>
      </c>
      <c r="J113" s="63">
        <f t="shared" si="21"/>
        <v>18500</v>
      </c>
      <c r="K113" s="64">
        <f t="shared" si="22"/>
        <v>1323300</v>
      </c>
      <c r="L113" s="47" t="s">
        <v>40</v>
      </c>
    </row>
    <row r="114" spans="1:14" x14ac:dyDescent="0.25">
      <c r="A114" s="47">
        <v>113</v>
      </c>
      <c r="B114" s="48">
        <v>1805</v>
      </c>
      <c r="C114" s="48">
        <v>18</v>
      </c>
      <c r="D114" s="48" t="s">
        <v>55</v>
      </c>
      <c r="E114" s="47">
        <v>394</v>
      </c>
      <c r="F114" s="61">
        <f t="shared" si="17"/>
        <v>433.40000000000003</v>
      </c>
      <c r="G114" s="47">
        <f>G113+90</f>
        <v>21260</v>
      </c>
      <c r="H114" s="62">
        <f t="shared" si="19"/>
        <v>8376440</v>
      </c>
      <c r="I114" s="62">
        <f t="shared" si="20"/>
        <v>8795262</v>
      </c>
      <c r="J114" s="63">
        <f t="shared" si="21"/>
        <v>18500</v>
      </c>
      <c r="K114" s="64">
        <f t="shared" si="22"/>
        <v>1300200</v>
      </c>
      <c r="L114" s="48" t="s">
        <v>40</v>
      </c>
    </row>
    <row r="115" spans="1:14" x14ac:dyDescent="0.25">
      <c r="A115" s="47">
        <v>114</v>
      </c>
      <c r="B115" s="48">
        <v>1806</v>
      </c>
      <c r="C115" s="48">
        <v>18</v>
      </c>
      <c r="D115" s="48" t="s">
        <v>30</v>
      </c>
      <c r="E115" s="47">
        <v>639</v>
      </c>
      <c r="F115" s="61">
        <f t="shared" si="17"/>
        <v>702.90000000000009</v>
      </c>
      <c r="G115" s="47">
        <f t="shared" si="28"/>
        <v>21260</v>
      </c>
      <c r="H115" s="62">
        <v>0</v>
      </c>
      <c r="I115" s="62">
        <f t="shared" si="20"/>
        <v>0</v>
      </c>
      <c r="J115" s="63">
        <f t="shared" si="21"/>
        <v>0</v>
      </c>
      <c r="K115" s="64">
        <f t="shared" si="22"/>
        <v>2108700.0000000005</v>
      </c>
      <c r="L115" s="48" t="s">
        <v>41</v>
      </c>
    </row>
    <row r="116" spans="1:14" s="12" customFormat="1" ht="13.5" x14ac:dyDescent="0.25">
      <c r="A116" s="47">
        <v>115</v>
      </c>
      <c r="B116" s="48">
        <v>1807</v>
      </c>
      <c r="C116" s="48">
        <v>18</v>
      </c>
      <c r="D116" s="48" t="s">
        <v>6</v>
      </c>
      <c r="E116" s="47">
        <v>639</v>
      </c>
      <c r="F116" s="61">
        <f t="shared" si="17"/>
        <v>702.90000000000009</v>
      </c>
      <c r="G116" s="47">
        <f t="shared" si="28"/>
        <v>21260</v>
      </c>
      <c r="H116" s="62">
        <v>0</v>
      </c>
      <c r="I116" s="62">
        <f t="shared" si="20"/>
        <v>0</v>
      </c>
      <c r="J116" s="63">
        <f t="shared" si="21"/>
        <v>0</v>
      </c>
      <c r="K116" s="64">
        <f t="shared" si="22"/>
        <v>2108700.0000000005</v>
      </c>
      <c r="L116" s="82" t="s">
        <v>41</v>
      </c>
      <c r="M116" s="49"/>
      <c r="N116" s="49"/>
    </row>
    <row r="117" spans="1:14" x14ac:dyDescent="0.25">
      <c r="A117" s="65" t="s">
        <v>5</v>
      </c>
      <c r="B117" s="65"/>
      <c r="C117" s="65"/>
      <c r="D117" s="65"/>
      <c r="E117" s="50">
        <f>SUM(E2:E116)</f>
        <v>57948</v>
      </c>
      <c r="F117" s="66">
        <f>SUM(F2:F116)</f>
        <v>63742.800000000054</v>
      </c>
      <c r="G117" s="48"/>
      <c r="H117" s="67">
        <f t="shared" ref="H117:I117" si="29">SUM(H2:H116)</f>
        <v>768513270</v>
      </c>
      <c r="I117" s="67">
        <f t="shared" si="29"/>
        <v>806938933.5</v>
      </c>
      <c r="J117" s="68"/>
      <c r="K117" s="67">
        <f>SUM(K2:K116)</f>
        <v>191228400</v>
      </c>
      <c r="L117" s="48"/>
    </row>
    <row r="120" spans="1:14" ht="16.5" x14ac:dyDescent="0.3">
      <c r="A120" s="69" t="s">
        <v>43</v>
      </c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</row>
    <row r="121" spans="1:14" ht="48.75" customHeight="1" x14ac:dyDescent="0.25">
      <c r="A121" s="59" t="s">
        <v>1</v>
      </c>
      <c r="B121" s="60" t="s">
        <v>0</v>
      </c>
      <c r="C121" s="60" t="s">
        <v>3</v>
      </c>
      <c r="D121" s="71" t="s">
        <v>2</v>
      </c>
      <c r="E121" s="60" t="s">
        <v>45</v>
      </c>
      <c r="F121" s="60" t="s">
        <v>4</v>
      </c>
      <c r="G121" s="60" t="s">
        <v>51</v>
      </c>
      <c r="H121" s="60" t="s">
        <v>47</v>
      </c>
      <c r="I121" s="60" t="s">
        <v>48</v>
      </c>
      <c r="J121" s="60" t="s">
        <v>49</v>
      </c>
      <c r="K121" s="60" t="s">
        <v>50</v>
      </c>
      <c r="L121" s="60" t="s">
        <v>39</v>
      </c>
    </row>
    <row r="122" spans="1:14" x14ac:dyDescent="0.25">
      <c r="A122" s="47">
        <v>116</v>
      </c>
      <c r="B122" s="47">
        <v>1601</v>
      </c>
      <c r="C122" s="47">
        <v>16</v>
      </c>
      <c r="D122" s="48" t="s">
        <v>6</v>
      </c>
      <c r="E122" s="72">
        <v>408</v>
      </c>
      <c r="F122" s="61">
        <f t="shared" ref="F122:F158" si="30">E122*1.1</f>
        <v>448.8</v>
      </c>
      <c r="G122" s="47">
        <f>G106</f>
        <v>21080</v>
      </c>
      <c r="H122" s="62">
        <f t="shared" ref="H122" si="31">E122*G122</f>
        <v>8600640</v>
      </c>
      <c r="I122" s="62">
        <f t="shared" ref="I122" si="32">H122*1.05</f>
        <v>9030672</v>
      </c>
      <c r="J122" s="63">
        <f t="shared" ref="J122" si="33">MROUND((I122*0.025/12),500)</f>
        <v>19000</v>
      </c>
      <c r="K122" s="64">
        <f t="shared" ref="K122" si="34">F122*3000</f>
        <v>1346400</v>
      </c>
      <c r="L122" s="47" t="s">
        <v>40</v>
      </c>
    </row>
    <row r="123" spans="1:14" x14ac:dyDescent="0.25">
      <c r="A123" s="47">
        <v>117</v>
      </c>
      <c r="B123" s="47">
        <v>1602</v>
      </c>
      <c r="C123" s="47">
        <v>16</v>
      </c>
      <c r="D123" s="48" t="s">
        <v>30</v>
      </c>
      <c r="E123" s="72">
        <v>572</v>
      </c>
      <c r="F123" s="61">
        <f t="shared" si="30"/>
        <v>629.20000000000005</v>
      </c>
      <c r="G123" s="47">
        <f>G122</f>
        <v>21080</v>
      </c>
      <c r="H123" s="62">
        <f t="shared" ref="H123:H158" si="35">E123*G123</f>
        <v>12057760</v>
      </c>
      <c r="I123" s="62">
        <f t="shared" ref="I123:I158" si="36">H123*1.05</f>
        <v>12660648</v>
      </c>
      <c r="J123" s="63">
        <f t="shared" ref="J123:J158" si="37">MROUND((I123*0.025/12),500)</f>
        <v>26500</v>
      </c>
      <c r="K123" s="64">
        <f t="shared" ref="K123:K158" si="38">F123*3000</f>
        <v>1887600.0000000002</v>
      </c>
      <c r="L123" s="47" t="s">
        <v>40</v>
      </c>
    </row>
    <row r="124" spans="1:14" x14ac:dyDescent="0.25">
      <c r="A124" s="47">
        <v>118</v>
      </c>
      <c r="B124" s="47">
        <v>1603</v>
      </c>
      <c r="C124" s="47">
        <v>16</v>
      </c>
      <c r="D124" s="48" t="s">
        <v>30</v>
      </c>
      <c r="E124" s="72">
        <v>563</v>
      </c>
      <c r="F124" s="61">
        <f t="shared" si="30"/>
        <v>619.30000000000007</v>
      </c>
      <c r="G124" s="47">
        <f t="shared" ref="G124:G129" si="39">G123</f>
        <v>21080</v>
      </c>
      <c r="H124" s="62">
        <f t="shared" si="35"/>
        <v>11868040</v>
      </c>
      <c r="I124" s="62">
        <f t="shared" si="36"/>
        <v>12461442</v>
      </c>
      <c r="J124" s="63">
        <f t="shared" si="37"/>
        <v>26000</v>
      </c>
      <c r="K124" s="64">
        <f t="shared" si="38"/>
        <v>1857900.0000000002</v>
      </c>
      <c r="L124" s="47" t="s">
        <v>40</v>
      </c>
    </row>
    <row r="125" spans="1:14" x14ac:dyDescent="0.25">
      <c r="A125" s="47">
        <v>119</v>
      </c>
      <c r="B125" s="47">
        <v>1604</v>
      </c>
      <c r="C125" s="47">
        <v>16</v>
      </c>
      <c r="D125" s="48" t="s">
        <v>6</v>
      </c>
      <c r="E125" s="72">
        <v>394</v>
      </c>
      <c r="F125" s="61">
        <f t="shared" si="30"/>
        <v>433.40000000000003</v>
      </c>
      <c r="G125" s="47">
        <f t="shared" si="39"/>
        <v>21080</v>
      </c>
      <c r="H125" s="62">
        <f t="shared" si="35"/>
        <v>8305520</v>
      </c>
      <c r="I125" s="62">
        <f t="shared" si="36"/>
        <v>8720796</v>
      </c>
      <c r="J125" s="63">
        <f t="shared" si="37"/>
        <v>18000</v>
      </c>
      <c r="K125" s="64">
        <f t="shared" si="38"/>
        <v>1300200</v>
      </c>
      <c r="L125" s="47" t="s">
        <v>40</v>
      </c>
    </row>
    <row r="126" spans="1:14" x14ac:dyDescent="0.25">
      <c r="A126" s="47">
        <v>120</v>
      </c>
      <c r="B126" s="47">
        <v>1701</v>
      </c>
      <c r="C126" s="47">
        <v>17</v>
      </c>
      <c r="D126" s="48" t="s">
        <v>6</v>
      </c>
      <c r="E126" s="72">
        <v>408</v>
      </c>
      <c r="F126" s="61">
        <f t="shared" si="30"/>
        <v>448.8</v>
      </c>
      <c r="G126" s="47">
        <f>G110</f>
        <v>21170</v>
      </c>
      <c r="H126" s="62">
        <f t="shared" si="35"/>
        <v>8637360</v>
      </c>
      <c r="I126" s="62">
        <f t="shared" si="36"/>
        <v>9069228</v>
      </c>
      <c r="J126" s="63">
        <f t="shared" si="37"/>
        <v>19000</v>
      </c>
      <c r="K126" s="64">
        <f t="shared" si="38"/>
        <v>1346400</v>
      </c>
      <c r="L126" s="47" t="s">
        <v>40</v>
      </c>
    </row>
    <row r="127" spans="1:14" x14ac:dyDescent="0.25">
      <c r="A127" s="47">
        <v>121</v>
      </c>
      <c r="B127" s="47">
        <v>1702</v>
      </c>
      <c r="C127" s="47">
        <v>17</v>
      </c>
      <c r="D127" s="48" t="s">
        <v>30</v>
      </c>
      <c r="E127" s="72">
        <v>572</v>
      </c>
      <c r="F127" s="61">
        <f t="shared" si="30"/>
        <v>629.20000000000005</v>
      </c>
      <c r="G127" s="47">
        <f t="shared" si="39"/>
        <v>21170</v>
      </c>
      <c r="H127" s="62">
        <f t="shared" si="35"/>
        <v>12109240</v>
      </c>
      <c r="I127" s="62">
        <f t="shared" si="36"/>
        <v>12714702</v>
      </c>
      <c r="J127" s="63">
        <f t="shared" si="37"/>
        <v>26500</v>
      </c>
      <c r="K127" s="64">
        <f t="shared" si="38"/>
        <v>1887600.0000000002</v>
      </c>
      <c r="L127" s="47" t="s">
        <v>40</v>
      </c>
    </row>
    <row r="128" spans="1:14" x14ac:dyDescent="0.25">
      <c r="A128" s="47">
        <v>122</v>
      </c>
      <c r="B128" s="47">
        <v>1703</v>
      </c>
      <c r="C128" s="47">
        <v>17</v>
      </c>
      <c r="D128" s="48" t="s">
        <v>30</v>
      </c>
      <c r="E128" s="72">
        <v>563</v>
      </c>
      <c r="F128" s="61">
        <f t="shared" si="30"/>
        <v>619.30000000000007</v>
      </c>
      <c r="G128" s="47">
        <f t="shared" si="39"/>
        <v>21170</v>
      </c>
      <c r="H128" s="62">
        <f t="shared" si="35"/>
        <v>11918710</v>
      </c>
      <c r="I128" s="62">
        <f t="shared" si="36"/>
        <v>12514645.5</v>
      </c>
      <c r="J128" s="63">
        <f t="shared" si="37"/>
        <v>26000</v>
      </c>
      <c r="K128" s="64">
        <f t="shared" si="38"/>
        <v>1857900.0000000002</v>
      </c>
      <c r="L128" s="47" t="s">
        <v>40</v>
      </c>
    </row>
    <row r="129" spans="1:12" x14ac:dyDescent="0.25">
      <c r="A129" s="47">
        <v>123</v>
      </c>
      <c r="B129" s="47">
        <v>1704</v>
      </c>
      <c r="C129" s="47">
        <v>17</v>
      </c>
      <c r="D129" s="48" t="s">
        <v>6</v>
      </c>
      <c r="E129" s="72">
        <v>394</v>
      </c>
      <c r="F129" s="61">
        <f t="shared" si="30"/>
        <v>433.40000000000003</v>
      </c>
      <c r="G129" s="47">
        <f t="shared" si="39"/>
        <v>21170</v>
      </c>
      <c r="H129" s="62">
        <f t="shared" si="35"/>
        <v>8340980</v>
      </c>
      <c r="I129" s="62">
        <f t="shared" si="36"/>
        <v>8758029</v>
      </c>
      <c r="J129" s="63">
        <f t="shared" si="37"/>
        <v>18000</v>
      </c>
      <c r="K129" s="64">
        <f t="shared" si="38"/>
        <v>1300200</v>
      </c>
      <c r="L129" s="47" t="s">
        <v>40</v>
      </c>
    </row>
    <row r="130" spans="1:12" x14ac:dyDescent="0.25">
      <c r="A130" s="47">
        <v>124</v>
      </c>
      <c r="B130" s="47">
        <v>1801</v>
      </c>
      <c r="C130" s="47">
        <v>18</v>
      </c>
      <c r="D130" s="48" t="s">
        <v>6</v>
      </c>
      <c r="E130" s="72">
        <v>408</v>
      </c>
      <c r="F130" s="61">
        <f t="shared" si="30"/>
        <v>448.8</v>
      </c>
      <c r="G130" s="47">
        <f>G114</f>
        <v>21260</v>
      </c>
      <c r="H130" s="62">
        <f t="shared" si="35"/>
        <v>8674080</v>
      </c>
      <c r="I130" s="62">
        <f t="shared" si="36"/>
        <v>9107784</v>
      </c>
      <c r="J130" s="63">
        <f t="shared" si="37"/>
        <v>19000</v>
      </c>
      <c r="K130" s="64">
        <f t="shared" si="38"/>
        <v>1346400</v>
      </c>
      <c r="L130" s="47" t="s">
        <v>40</v>
      </c>
    </row>
    <row r="131" spans="1:12" x14ac:dyDescent="0.25">
      <c r="A131" s="47">
        <v>125</v>
      </c>
      <c r="B131" s="47">
        <v>1802</v>
      </c>
      <c r="C131" s="47">
        <v>18</v>
      </c>
      <c r="D131" s="48" t="s">
        <v>30</v>
      </c>
      <c r="E131" s="72">
        <v>572</v>
      </c>
      <c r="F131" s="61">
        <f t="shared" si="30"/>
        <v>629.20000000000005</v>
      </c>
      <c r="G131" s="47">
        <f t="shared" ref="G131" si="40">G130</f>
        <v>21260</v>
      </c>
      <c r="H131" s="62">
        <f t="shared" si="35"/>
        <v>12160720</v>
      </c>
      <c r="I131" s="62">
        <f t="shared" si="36"/>
        <v>12768756</v>
      </c>
      <c r="J131" s="63">
        <f t="shared" si="37"/>
        <v>26500</v>
      </c>
      <c r="K131" s="64">
        <f t="shared" si="38"/>
        <v>1887600.0000000002</v>
      </c>
      <c r="L131" s="47" t="s">
        <v>40</v>
      </c>
    </row>
    <row r="132" spans="1:12" x14ac:dyDescent="0.25">
      <c r="A132" s="47">
        <v>126</v>
      </c>
      <c r="B132" s="47">
        <v>1803</v>
      </c>
      <c r="C132" s="47">
        <v>18</v>
      </c>
      <c r="D132" s="48" t="s">
        <v>30</v>
      </c>
      <c r="E132" s="72">
        <v>563</v>
      </c>
      <c r="F132" s="61">
        <f t="shared" si="30"/>
        <v>619.30000000000007</v>
      </c>
      <c r="G132" s="47">
        <f t="shared" ref="G132:G134" si="41">G131</f>
        <v>21260</v>
      </c>
      <c r="H132" s="62">
        <f t="shared" si="35"/>
        <v>11969380</v>
      </c>
      <c r="I132" s="62">
        <f t="shared" si="36"/>
        <v>12567849</v>
      </c>
      <c r="J132" s="63">
        <f t="shared" si="37"/>
        <v>26000</v>
      </c>
      <c r="K132" s="64">
        <f t="shared" si="38"/>
        <v>1857900.0000000002</v>
      </c>
      <c r="L132" s="47" t="s">
        <v>40</v>
      </c>
    </row>
    <row r="133" spans="1:12" x14ac:dyDescent="0.25">
      <c r="A133" s="47">
        <v>127</v>
      </c>
      <c r="B133" s="47">
        <v>1804</v>
      </c>
      <c r="C133" s="47">
        <v>18</v>
      </c>
      <c r="D133" s="48" t="s">
        <v>6</v>
      </c>
      <c r="E133" s="72">
        <v>394</v>
      </c>
      <c r="F133" s="61">
        <f t="shared" si="30"/>
        <v>433.40000000000003</v>
      </c>
      <c r="G133" s="47">
        <f t="shared" si="41"/>
        <v>21260</v>
      </c>
      <c r="H133" s="62">
        <f t="shared" si="35"/>
        <v>8376440</v>
      </c>
      <c r="I133" s="62">
        <f t="shared" si="36"/>
        <v>8795262</v>
      </c>
      <c r="J133" s="63">
        <f t="shared" si="37"/>
        <v>18500</v>
      </c>
      <c r="K133" s="64">
        <f t="shared" si="38"/>
        <v>1300200</v>
      </c>
      <c r="L133" s="47" t="s">
        <v>40</v>
      </c>
    </row>
    <row r="134" spans="1:12" x14ac:dyDescent="0.25">
      <c r="A134" s="47">
        <v>128</v>
      </c>
      <c r="B134" s="47">
        <v>1808</v>
      </c>
      <c r="C134" s="47">
        <v>18</v>
      </c>
      <c r="D134" s="47" t="s">
        <v>6</v>
      </c>
      <c r="E134" s="61">
        <v>401</v>
      </c>
      <c r="F134" s="61">
        <f t="shared" si="30"/>
        <v>441.1</v>
      </c>
      <c r="G134" s="47">
        <f t="shared" si="41"/>
        <v>21260</v>
      </c>
      <c r="H134" s="62">
        <f t="shared" si="35"/>
        <v>8525260</v>
      </c>
      <c r="I134" s="62">
        <f t="shared" si="36"/>
        <v>8951523</v>
      </c>
      <c r="J134" s="63">
        <f t="shared" si="37"/>
        <v>18500</v>
      </c>
      <c r="K134" s="64">
        <f t="shared" si="38"/>
        <v>1323300</v>
      </c>
      <c r="L134" s="47" t="s">
        <v>40</v>
      </c>
    </row>
    <row r="135" spans="1:12" x14ac:dyDescent="0.25">
      <c r="A135" s="47">
        <v>129</v>
      </c>
      <c r="B135" s="47">
        <v>1901</v>
      </c>
      <c r="C135" s="47">
        <v>19</v>
      </c>
      <c r="D135" s="48" t="s">
        <v>6</v>
      </c>
      <c r="E135" s="47">
        <v>408</v>
      </c>
      <c r="F135" s="61">
        <f t="shared" si="30"/>
        <v>448.8</v>
      </c>
      <c r="G135" s="47">
        <f>G134+80</f>
        <v>21340</v>
      </c>
      <c r="H135" s="62">
        <f t="shared" si="35"/>
        <v>8706720</v>
      </c>
      <c r="I135" s="62">
        <f t="shared" si="36"/>
        <v>9142056</v>
      </c>
      <c r="J135" s="63">
        <f t="shared" si="37"/>
        <v>19000</v>
      </c>
      <c r="K135" s="64">
        <f t="shared" si="38"/>
        <v>1346400</v>
      </c>
      <c r="L135" s="47" t="s">
        <v>40</v>
      </c>
    </row>
    <row r="136" spans="1:12" x14ac:dyDescent="0.25">
      <c r="A136" s="47">
        <v>130</v>
      </c>
      <c r="B136" s="47">
        <v>1902</v>
      </c>
      <c r="C136" s="47">
        <v>19</v>
      </c>
      <c r="D136" s="48" t="s">
        <v>30</v>
      </c>
      <c r="E136" s="47">
        <v>572</v>
      </c>
      <c r="F136" s="61">
        <f t="shared" si="30"/>
        <v>629.20000000000005</v>
      </c>
      <c r="G136" s="47">
        <f t="shared" ref="G136:G142" si="42">G135</f>
        <v>21340</v>
      </c>
      <c r="H136" s="62">
        <f t="shared" si="35"/>
        <v>12206480</v>
      </c>
      <c r="I136" s="62">
        <f t="shared" si="36"/>
        <v>12816804</v>
      </c>
      <c r="J136" s="63">
        <f t="shared" si="37"/>
        <v>26500</v>
      </c>
      <c r="K136" s="64">
        <f t="shared" si="38"/>
        <v>1887600.0000000002</v>
      </c>
      <c r="L136" s="47" t="s">
        <v>40</v>
      </c>
    </row>
    <row r="137" spans="1:12" x14ac:dyDescent="0.25">
      <c r="A137" s="47">
        <v>131</v>
      </c>
      <c r="B137" s="47">
        <v>1903</v>
      </c>
      <c r="C137" s="47">
        <v>19</v>
      </c>
      <c r="D137" s="48" t="s">
        <v>30</v>
      </c>
      <c r="E137" s="47">
        <v>563</v>
      </c>
      <c r="F137" s="61">
        <f t="shared" si="30"/>
        <v>619.30000000000007</v>
      </c>
      <c r="G137" s="47">
        <f t="shared" si="42"/>
        <v>21340</v>
      </c>
      <c r="H137" s="62">
        <f t="shared" si="35"/>
        <v>12014420</v>
      </c>
      <c r="I137" s="62">
        <f t="shared" si="36"/>
        <v>12615141</v>
      </c>
      <c r="J137" s="63">
        <f t="shared" si="37"/>
        <v>26500</v>
      </c>
      <c r="K137" s="64">
        <f t="shared" si="38"/>
        <v>1857900.0000000002</v>
      </c>
      <c r="L137" s="47" t="s">
        <v>40</v>
      </c>
    </row>
    <row r="138" spans="1:12" x14ac:dyDescent="0.25">
      <c r="A138" s="47">
        <v>132</v>
      </c>
      <c r="B138" s="47">
        <v>1904</v>
      </c>
      <c r="C138" s="47">
        <v>19</v>
      </c>
      <c r="D138" s="48" t="s">
        <v>6</v>
      </c>
      <c r="E138" s="47">
        <v>394</v>
      </c>
      <c r="F138" s="61">
        <f t="shared" si="30"/>
        <v>433.40000000000003</v>
      </c>
      <c r="G138" s="47">
        <f t="shared" si="42"/>
        <v>21340</v>
      </c>
      <c r="H138" s="62">
        <f t="shared" si="35"/>
        <v>8407960</v>
      </c>
      <c r="I138" s="62">
        <f t="shared" si="36"/>
        <v>8828358</v>
      </c>
      <c r="J138" s="63">
        <f t="shared" si="37"/>
        <v>18500</v>
      </c>
      <c r="K138" s="64">
        <f t="shared" si="38"/>
        <v>1300200</v>
      </c>
      <c r="L138" s="47" t="s">
        <v>40</v>
      </c>
    </row>
    <row r="139" spans="1:12" x14ac:dyDescent="0.25">
      <c r="A139" s="47">
        <v>133</v>
      </c>
      <c r="B139" s="47">
        <v>1905</v>
      </c>
      <c r="C139" s="47">
        <v>19</v>
      </c>
      <c r="D139" s="48" t="s">
        <v>6</v>
      </c>
      <c r="E139" s="47">
        <v>394</v>
      </c>
      <c r="F139" s="61">
        <f t="shared" si="30"/>
        <v>433.40000000000003</v>
      </c>
      <c r="G139" s="47">
        <f t="shared" si="42"/>
        <v>21340</v>
      </c>
      <c r="H139" s="62">
        <f t="shared" si="35"/>
        <v>8407960</v>
      </c>
      <c r="I139" s="62">
        <f t="shared" si="36"/>
        <v>8828358</v>
      </c>
      <c r="J139" s="63">
        <f t="shared" si="37"/>
        <v>18500</v>
      </c>
      <c r="K139" s="64">
        <f t="shared" si="38"/>
        <v>1300200</v>
      </c>
      <c r="L139" s="47" t="s">
        <v>40</v>
      </c>
    </row>
    <row r="140" spans="1:12" x14ac:dyDescent="0.25">
      <c r="A140" s="47">
        <v>134</v>
      </c>
      <c r="B140" s="47">
        <v>1906</v>
      </c>
      <c r="C140" s="47">
        <v>19</v>
      </c>
      <c r="D140" s="48" t="s">
        <v>30</v>
      </c>
      <c r="E140" s="47">
        <v>639</v>
      </c>
      <c r="F140" s="61">
        <f t="shared" si="30"/>
        <v>702.90000000000009</v>
      </c>
      <c r="G140" s="47">
        <f t="shared" si="42"/>
        <v>21340</v>
      </c>
      <c r="H140" s="62">
        <f t="shared" si="35"/>
        <v>13636260</v>
      </c>
      <c r="I140" s="62">
        <f t="shared" si="36"/>
        <v>14318073</v>
      </c>
      <c r="J140" s="63">
        <f t="shared" si="37"/>
        <v>30000</v>
      </c>
      <c r="K140" s="64">
        <f t="shared" si="38"/>
        <v>2108700.0000000005</v>
      </c>
      <c r="L140" s="47" t="s">
        <v>40</v>
      </c>
    </row>
    <row r="141" spans="1:12" x14ac:dyDescent="0.25">
      <c r="A141" s="47">
        <v>135</v>
      </c>
      <c r="B141" s="47">
        <v>1907</v>
      </c>
      <c r="C141" s="47">
        <v>19</v>
      </c>
      <c r="D141" s="48" t="s">
        <v>30</v>
      </c>
      <c r="E141" s="47">
        <v>639</v>
      </c>
      <c r="F141" s="61">
        <f t="shared" si="30"/>
        <v>702.90000000000009</v>
      </c>
      <c r="G141" s="47">
        <f t="shared" si="42"/>
        <v>21340</v>
      </c>
      <c r="H141" s="62">
        <f t="shared" si="35"/>
        <v>13636260</v>
      </c>
      <c r="I141" s="62">
        <f t="shared" si="36"/>
        <v>14318073</v>
      </c>
      <c r="J141" s="63">
        <f t="shared" si="37"/>
        <v>30000</v>
      </c>
      <c r="K141" s="64">
        <f t="shared" si="38"/>
        <v>2108700.0000000005</v>
      </c>
      <c r="L141" s="47" t="s">
        <v>40</v>
      </c>
    </row>
    <row r="142" spans="1:12" x14ac:dyDescent="0.25">
      <c r="A142" s="47">
        <v>136</v>
      </c>
      <c r="B142" s="47">
        <v>1908</v>
      </c>
      <c r="C142" s="47">
        <v>19</v>
      </c>
      <c r="D142" s="48" t="s">
        <v>6</v>
      </c>
      <c r="E142" s="47">
        <v>401</v>
      </c>
      <c r="F142" s="61">
        <f t="shared" si="30"/>
        <v>441.1</v>
      </c>
      <c r="G142" s="47">
        <f t="shared" si="42"/>
        <v>21340</v>
      </c>
      <c r="H142" s="62">
        <f t="shared" si="35"/>
        <v>8557340</v>
      </c>
      <c r="I142" s="62">
        <f t="shared" si="36"/>
        <v>8985207</v>
      </c>
      <c r="J142" s="63">
        <f t="shared" si="37"/>
        <v>18500</v>
      </c>
      <c r="K142" s="64">
        <f t="shared" si="38"/>
        <v>1323300</v>
      </c>
      <c r="L142" s="47" t="s">
        <v>40</v>
      </c>
    </row>
    <row r="143" spans="1:12" x14ac:dyDescent="0.25">
      <c r="A143" s="47">
        <v>137</v>
      </c>
      <c r="B143" s="47">
        <v>2001</v>
      </c>
      <c r="C143" s="47">
        <v>20</v>
      </c>
      <c r="D143" s="48" t="s">
        <v>6</v>
      </c>
      <c r="E143" s="47">
        <v>408</v>
      </c>
      <c r="F143" s="61">
        <f t="shared" si="30"/>
        <v>448.8</v>
      </c>
      <c r="G143" s="47">
        <f>G142+80</f>
        <v>21420</v>
      </c>
      <c r="H143" s="62">
        <f t="shared" si="35"/>
        <v>8739360</v>
      </c>
      <c r="I143" s="62">
        <f t="shared" si="36"/>
        <v>9176328</v>
      </c>
      <c r="J143" s="63">
        <f t="shared" si="37"/>
        <v>19000</v>
      </c>
      <c r="K143" s="64">
        <f t="shared" si="38"/>
        <v>1346400</v>
      </c>
      <c r="L143" s="47" t="s">
        <v>40</v>
      </c>
    </row>
    <row r="144" spans="1:12" x14ac:dyDescent="0.25">
      <c r="A144" s="47">
        <v>138</v>
      </c>
      <c r="B144" s="47">
        <v>2002</v>
      </c>
      <c r="C144" s="47">
        <v>20</v>
      </c>
      <c r="D144" s="48" t="s">
        <v>30</v>
      </c>
      <c r="E144" s="47">
        <v>572</v>
      </c>
      <c r="F144" s="61">
        <f t="shared" si="30"/>
        <v>629.20000000000005</v>
      </c>
      <c r="G144" s="47">
        <f t="shared" ref="G144:G154" si="43">G143</f>
        <v>21420</v>
      </c>
      <c r="H144" s="62">
        <f t="shared" si="35"/>
        <v>12252240</v>
      </c>
      <c r="I144" s="62">
        <f t="shared" si="36"/>
        <v>12864852</v>
      </c>
      <c r="J144" s="63">
        <f t="shared" si="37"/>
        <v>27000</v>
      </c>
      <c r="K144" s="64">
        <f t="shared" si="38"/>
        <v>1887600.0000000002</v>
      </c>
      <c r="L144" s="47" t="s">
        <v>40</v>
      </c>
    </row>
    <row r="145" spans="1:14" x14ac:dyDescent="0.25">
      <c r="A145" s="47">
        <v>139</v>
      </c>
      <c r="B145" s="47">
        <v>2003</v>
      </c>
      <c r="C145" s="47">
        <v>20</v>
      </c>
      <c r="D145" s="48" t="s">
        <v>30</v>
      </c>
      <c r="E145" s="47">
        <v>563</v>
      </c>
      <c r="F145" s="61">
        <f t="shared" si="30"/>
        <v>619.30000000000007</v>
      </c>
      <c r="G145" s="47">
        <f t="shared" si="43"/>
        <v>21420</v>
      </c>
      <c r="H145" s="62">
        <f t="shared" si="35"/>
        <v>12059460</v>
      </c>
      <c r="I145" s="62">
        <f t="shared" si="36"/>
        <v>12662433</v>
      </c>
      <c r="J145" s="63">
        <f t="shared" si="37"/>
        <v>26500</v>
      </c>
      <c r="K145" s="64">
        <f t="shared" si="38"/>
        <v>1857900.0000000002</v>
      </c>
      <c r="L145" s="47" t="s">
        <v>40</v>
      </c>
    </row>
    <row r="146" spans="1:14" x14ac:dyDescent="0.25">
      <c r="A146" s="47">
        <v>140</v>
      </c>
      <c r="B146" s="47">
        <v>2004</v>
      </c>
      <c r="C146" s="47">
        <v>20</v>
      </c>
      <c r="D146" s="48" t="s">
        <v>6</v>
      </c>
      <c r="E146" s="47">
        <v>394</v>
      </c>
      <c r="F146" s="61">
        <f t="shared" si="30"/>
        <v>433.40000000000003</v>
      </c>
      <c r="G146" s="47">
        <f>G145</f>
        <v>21420</v>
      </c>
      <c r="H146" s="62">
        <f t="shared" si="35"/>
        <v>8439480</v>
      </c>
      <c r="I146" s="62">
        <f t="shared" si="36"/>
        <v>8861454</v>
      </c>
      <c r="J146" s="63">
        <f t="shared" si="37"/>
        <v>18500</v>
      </c>
      <c r="K146" s="64">
        <f t="shared" si="38"/>
        <v>1300200</v>
      </c>
      <c r="L146" s="47" t="s">
        <v>40</v>
      </c>
      <c r="N146" s="1">
        <f>115-32</f>
        <v>83</v>
      </c>
    </row>
    <row r="147" spans="1:14" x14ac:dyDescent="0.25">
      <c r="A147" s="47">
        <v>141</v>
      </c>
      <c r="B147" s="47">
        <v>2005</v>
      </c>
      <c r="C147" s="47">
        <v>20</v>
      </c>
      <c r="D147" s="48" t="s">
        <v>6</v>
      </c>
      <c r="E147" s="47">
        <v>394</v>
      </c>
      <c r="F147" s="61">
        <f t="shared" si="30"/>
        <v>433.40000000000003</v>
      </c>
      <c r="G147" s="47">
        <f>G146</f>
        <v>21420</v>
      </c>
      <c r="H147" s="62">
        <f t="shared" si="35"/>
        <v>8439480</v>
      </c>
      <c r="I147" s="62">
        <f t="shared" si="36"/>
        <v>8861454</v>
      </c>
      <c r="J147" s="63">
        <f t="shared" si="37"/>
        <v>18500</v>
      </c>
      <c r="K147" s="64">
        <f t="shared" si="38"/>
        <v>1300200</v>
      </c>
      <c r="L147" s="47" t="s">
        <v>40</v>
      </c>
      <c r="N147" s="1">
        <f>84+36</f>
        <v>120</v>
      </c>
    </row>
    <row r="148" spans="1:14" x14ac:dyDescent="0.25">
      <c r="A148" s="47">
        <v>142</v>
      </c>
      <c r="B148" s="47">
        <v>2006</v>
      </c>
      <c r="C148" s="47">
        <v>20</v>
      </c>
      <c r="D148" s="48" t="s">
        <v>30</v>
      </c>
      <c r="E148" s="47">
        <v>639</v>
      </c>
      <c r="F148" s="61">
        <f t="shared" si="30"/>
        <v>702.90000000000009</v>
      </c>
      <c r="G148" s="47">
        <f>G147</f>
        <v>21420</v>
      </c>
      <c r="H148" s="62">
        <f t="shared" si="35"/>
        <v>13687380</v>
      </c>
      <c r="I148" s="62">
        <f t="shared" si="36"/>
        <v>14371749</v>
      </c>
      <c r="J148" s="63">
        <f t="shared" si="37"/>
        <v>30000</v>
      </c>
      <c r="K148" s="64">
        <f t="shared" si="38"/>
        <v>2108700.0000000005</v>
      </c>
      <c r="L148" s="47" t="s">
        <v>40</v>
      </c>
    </row>
    <row r="149" spans="1:14" x14ac:dyDescent="0.25">
      <c r="A149" s="47">
        <v>143</v>
      </c>
      <c r="B149" s="47">
        <v>2007</v>
      </c>
      <c r="C149" s="47">
        <v>20</v>
      </c>
      <c r="D149" s="48" t="s">
        <v>30</v>
      </c>
      <c r="E149" s="47">
        <v>639</v>
      </c>
      <c r="F149" s="61">
        <f t="shared" si="30"/>
        <v>702.90000000000009</v>
      </c>
      <c r="G149" s="47">
        <f>G148</f>
        <v>21420</v>
      </c>
      <c r="H149" s="62">
        <f t="shared" si="35"/>
        <v>13687380</v>
      </c>
      <c r="I149" s="62">
        <f t="shared" si="36"/>
        <v>14371749</v>
      </c>
      <c r="J149" s="63">
        <f t="shared" si="37"/>
        <v>30000</v>
      </c>
      <c r="K149" s="64">
        <f t="shared" si="38"/>
        <v>2108700.0000000005</v>
      </c>
      <c r="L149" s="47" t="s">
        <v>40</v>
      </c>
    </row>
    <row r="150" spans="1:14" x14ac:dyDescent="0.25">
      <c r="A150" s="47">
        <v>144</v>
      </c>
      <c r="B150" s="47">
        <v>2008</v>
      </c>
      <c r="C150" s="47">
        <v>20</v>
      </c>
      <c r="D150" s="48" t="s">
        <v>6</v>
      </c>
      <c r="E150" s="47">
        <v>401</v>
      </c>
      <c r="F150" s="61">
        <f t="shared" si="30"/>
        <v>441.1</v>
      </c>
      <c r="G150" s="47">
        <f>G149</f>
        <v>21420</v>
      </c>
      <c r="H150" s="62">
        <f t="shared" si="35"/>
        <v>8589420</v>
      </c>
      <c r="I150" s="62">
        <f t="shared" si="36"/>
        <v>9018891</v>
      </c>
      <c r="J150" s="63">
        <f t="shared" si="37"/>
        <v>19000</v>
      </c>
      <c r="K150" s="64">
        <f t="shared" si="38"/>
        <v>1323300</v>
      </c>
      <c r="L150" s="47" t="s">
        <v>40</v>
      </c>
    </row>
    <row r="151" spans="1:14" x14ac:dyDescent="0.25">
      <c r="A151" s="47">
        <v>145</v>
      </c>
      <c r="B151" s="47">
        <v>2101</v>
      </c>
      <c r="C151" s="47">
        <v>21</v>
      </c>
      <c r="D151" s="48" t="s">
        <v>6</v>
      </c>
      <c r="E151" s="47">
        <v>408</v>
      </c>
      <c r="F151" s="61">
        <f t="shared" si="30"/>
        <v>448.8</v>
      </c>
      <c r="G151" s="47">
        <f>G150+80</f>
        <v>21500</v>
      </c>
      <c r="H151" s="62">
        <f t="shared" si="35"/>
        <v>8772000</v>
      </c>
      <c r="I151" s="62">
        <f t="shared" si="36"/>
        <v>9210600</v>
      </c>
      <c r="J151" s="63">
        <f t="shared" si="37"/>
        <v>19000</v>
      </c>
      <c r="K151" s="64">
        <f t="shared" si="38"/>
        <v>1346400</v>
      </c>
      <c r="L151" s="47" t="s">
        <v>40</v>
      </c>
    </row>
    <row r="152" spans="1:14" x14ac:dyDescent="0.25">
      <c r="A152" s="47">
        <v>146</v>
      </c>
      <c r="B152" s="47">
        <v>2102</v>
      </c>
      <c r="C152" s="47">
        <v>21</v>
      </c>
      <c r="D152" s="48" t="s">
        <v>30</v>
      </c>
      <c r="E152" s="47">
        <v>572</v>
      </c>
      <c r="F152" s="61">
        <f t="shared" si="30"/>
        <v>629.20000000000005</v>
      </c>
      <c r="G152" s="47">
        <f t="shared" si="43"/>
        <v>21500</v>
      </c>
      <c r="H152" s="62">
        <f t="shared" si="35"/>
        <v>12298000</v>
      </c>
      <c r="I152" s="62">
        <f t="shared" si="36"/>
        <v>12912900</v>
      </c>
      <c r="J152" s="63">
        <f t="shared" si="37"/>
        <v>27000</v>
      </c>
      <c r="K152" s="64">
        <f t="shared" si="38"/>
        <v>1887600.0000000002</v>
      </c>
      <c r="L152" s="47" t="s">
        <v>40</v>
      </c>
    </row>
    <row r="153" spans="1:14" x14ac:dyDescent="0.25">
      <c r="A153" s="47">
        <v>147</v>
      </c>
      <c r="B153" s="47">
        <v>2103</v>
      </c>
      <c r="C153" s="47">
        <v>21</v>
      </c>
      <c r="D153" s="48" t="s">
        <v>30</v>
      </c>
      <c r="E153" s="47">
        <v>563</v>
      </c>
      <c r="F153" s="61">
        <f t="shared" si="30"/>
        <v>619.30000000000007</v>
      </c>
      <c r="G153" s="47">
        <f t="shared" si="43"/>
        <v>21500</v>
      </c>
      <c r="H153" s="62">
        <f t="shared" si="35"/>
        <v>12104500</v>
      </c>
      <c r="I153" s="62">
        <f t="shared" si="36"/>
        <v>12709725</v>
      </c>
      <c r="J153" s="63">
        <f t="shared" si="37"/>
        <v>26500</v>
      </c>
      <c r="K153" s="64">
        <f t="shared" si="38"/>
        <v>1857900.0000000002</v>
      </c>
      <c r="L153" s="47" t="s">
        <v>40</v>
      </c>
    </row>
    <row r="154" spans="1:14" x14ac:dyDescent="0.25">
      <c r="A154" s="47">
        <v>148</v>
      </c>
      <c r="B154" s="47">
        <v>2104</v>
      </c>
      <c r="C154" s="47">
        <v>21</v>
      </c>
      <c r="D154" s="48" t="s">
        <v>6</v>
      </c>
      <c r="E154" s="47">
        <v>394</v>
      </c>
      <c r="F154" s="61">
        <f t="shared" si="30"/>
        <v>433.40000000000003</v>
      </c>
      <c r="G154" s="47">
        <f t="shared" si="43"/>
        <v>21500</v>
      </c>
      <c r="H154" s="62">
        <f t="shared" si="35"/>
        <v>8471000</v>
      </c>
      <c r="I154" s="62">
        <f t="shared" si="36"/>
        <v>8894550</v>
      </c>
      <c r="J154" s="63">
        <f t="shared" si="37"/>
        <v>18500</v>
      </c>
      <c r="K154" s="64">
        <f t="shared" si="38"/>
        <v>1300200</v>
      </c>
      <c r="L154" s="47" t="s">
        <v>40</v>
      </c>
    </row>
    <row r="155" spans="1:14" x14ac:dyDescent="0.25">
      <c r="A155" s="47">
        <v>149</v>
      </c>
      <c r="B155" s="47">
        <v>2105</v>
      </c>
      <c r="C155" s="47">
        <v>21</v>
      </c>
      <c r="D155" s="48" t="s">
        <v>6</v>
      </c>
      <c r="E155" s="47">
        <v>394</v>
      </c>
      <c r="F155" s="61">
        <f t="shared" si="30"/>
        <v>433.40000000000003</v>
      </c>
      <c r="G155" s="47">
        <f>G154</f>
        <v>21500</v>
      </c>
      <c r="H155" s="62">
        <f t="shared" si="35"/>
        <v>8471000</v>
      </c>
      <c r="I155" s="62">
        <f t="shared" si="36"/>
        <v>8894550</v>
      </c>
      <c r="J155" s="63">
        <f t="shared" si="37"/>
        <v>18500</v>
      </c>
      <c r="K155" s="64">
        <f t="shared" si="38"/>
        <v>1300200</v>
      </c>
      <c r="L155" s="47" t="s">
        <v>40</v>
      </c>
    </row>
    <row r="156" spans="1:14" x14ac:dyDescent="0.25">
      <c r="A156" s="47">
        <v>150</v>
      </c>
      <c r="B156" s="47">
        <v>2106</v>
      </c>
      <c r="C156" s="47">
        <v>21</v>
      </c>
      <c r="D156" s="48" t="s">
        <v>30</v>
      </c>
      <c r="E156" s="47">
        <v>639</v>
      </c>
      <c r="F156" s="61">
        <f t="shared" si="30"/>
        <v>702.90000000000009</v>
      </c>
      <c r="G156" s="47">
        <f>G155</f>
        <v>21500</v>
      </c>
      <c r="H156" s="62">
        <f t="shared" si="35"/>
        <v>13738500</v>
      </c>
      <c r="I156" s="62">
        <f t="shared" si="36"/>
        <v>14425425</v>
      </c>
      <c r="J156" s="63">
        <f t="shared" si="37"/>
        <v>30000</v>
      </c>
      <c r="K156" s="64">
        <f t="shared" si="38"/>
        <v>2108700.0000000005</v>
      </c>
      <c r="L156" s="47" t="s">
        <v>40</v>
      </c>
    </row>
    <row r="157" spans="1:14" x14ac:dyDescent="0.25">
      <c r="A157" s="47">
        <v>151</v>
      </c>
      <c r="B157" s="47">
        <v>2107</v>
      </c>
      <c r="C157" s="47">
        <v>21</v>
      </c>
      <c r="D157" s="48" t="s">
        <v>30</v>
      </c>
      <c r="E157" s="47">
        <v>639</v>
      </c>
      <c r="F157" s="61">
        <f t="shared" si="30"/>
        <v>702.90000000000009</v>
      </c>
      <c r="G157" s="47">
        <f>G156</f>
        <v>21500</v>
      </c>
      <c r="H157" s="62">
        <f t="shared" si="35"/>
        <v>13738500</v>
      </c>
      <c r="I157" s="62">
        <f t="shared" si="36"/>
        <v>14425425</v>
      </c>
      <c r="J157" s="63">
        <f t="shared" si="37"/>
        <v>30000</v>
      </c>
      <c r="K157" s="64">
        <f t="shared" si="38"/>
        <v>2108700.0000000005</v>
      </c>
      <c r="L157" s="47" t="s">
        <v>40</v>
      </c>
    </row>
    <row r="158" spans="1:14" x14ac:dyDescent="0.25">
      <c r="A158" s="47">
        <v>152</v>
      </c>
      <c r="B158" s="47">
        <v>2108</v>
      </c>
      <c r="C158" s="47">
        <v>21</v>
      </c>
      <c r="D158" s="48" t="s">
        <v>6</v>
      </c>
      <c r="E158" s="47">
        <v>401</v>
      </c>
      <c r="F158" s="61">
        <f t="shared" si="30"/>
        <v>441.1</v>
      </c>
      <c r="G158" s="47">
        <f>G157</f>
        <v>21500</v>
      </c>
      <c r="H158" s="62">
        <f t="shared" si="35"/>
        <v>8621500</v>
      </c>
      <c r="I158" s="62">
        <f t="shared" si="36"/>
        <v>9052575</v>
      </c>
      <c r="J158" s="63">
        <f t="shared" si="37"/>
        <v>19000</v>
      </c>
      <c r="K158" s="64">
        <f t="shared" si="38"/>
        <v>1323300</v>
      </c>
      <c r="L158" s="47" t="s">
        <v>40</v>
      </c>
    </row>
    <row r="159" spans="1:14" x14ac:dyDescent="0.25">
      <c r="A159" s="73" t="s">
        <v>23</v>
      </c>
      <c r="B159" s="74"/>
      <c r="C159" s="74"/>
      <c r="D159" s="75"/>
      <c r="E159" s="76">
        <f t="shared" ref="E159:F159" si="44">SUM(E122:E158)</f>
        <v>18242</v>
      </c>
      <c r="F159" s="76">
        <f t="shared" si="44"/>
        <v>20066.2</v>
      </c>
      <c r="G159" s="77"/>
      <c r="H159" s="78">
        <f t="shared" ref="H159:K159" si="45">SUM(H122:H158)</f>
        <v>389226730</v>
      </c>
      <c r="I159" s="78">
        <f t="shared" si="45"/>
        <v>408688066.5</v>
      </c>
      <c r="J159" s="78"/>
      <c r="K159" s="78">
        <f t="shared" si="45"/>
        <v>60198600</v>
      </c>
      <c r="L159" s="79"/>
    </row>
  </sheetData>
  <mergeCells count="3">
    <mergeCell ref="A117:D117"/>
    <mergeCell ref="A120:L120"/>
    <mergeCell ref="A159:D159"/>
  </mergeCells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BB3A4-7E90-4933-8F84-243A92E34950}">
  <dimension ref="A1:Q127"/>
  <sheetViews>
    <sheetView topLeftCell="A112" zoomScale="145" zoomScaleNormal="145" workbookViewId="0">
      <selection activeCell="I122" sqref="I122"/>
    </sheetView>
  </sheetViews>
  <sheetFormatPr defaultRowHeight="15" x14ac:dyDescent="0.25"/>
  <cols>
    <col min="1" max="1" width="5" style="80" customWidth="1"/>
    <col min="2" max="2" width="6.28515625" style="80" customWidth="1"/>
    <col min="3" max="3" width="4.85546875" style="80" customWidth="1"/>
    <col min="4" max="4" width="6.28515625" style="81" customWidth="1"/>
    <col min="5" max="5" width="7.28515625" style="81" customWidth="1"/>
    <col min="6" max="6" width="6.5703125" style="80" customWidth="1"/>
    <col min="7" max="7" width="7.28515625" style="80" customWidth="1"/>
    <col min="8" max="8" width="12.5703125" style="80" customWidth="1"/>
    <col min="9" max="9" width="13.7109375" style="80" customWidth="1"/>
    <col min="10" max="10" width="7.85546875" style="80" customWidth="1"/>
    <col min="11" max="11" width="11.5703125" style="80" customWidth="1"/>
    <col min="12" max="12" width="9.140625" style="80"/>
    <col min="13" max="13" width="15" style="1" customWidth="1"/>
    <col min="14" max="14" width="9.140625" style="1"/>
  </cols>
  <sheetData>
    <row r="1" spans="1:14" ht="52.5" customHeight="1" x14ac:dyDescent="0.25">
      <c r="A1" s="59" t="s">
        <v>1</v>
      </c>
      <c r="B1" s="60" t="s">
        <v>0</v>
      </c>
      <c r="C1" s="60" t="s">
        <v>3</v>
      </c>
      <c r="D1" s="60" t="s">
        <v>2</v>
      </c>
      <c r="E1" s="60" t="s">
        <v>44</v>
      </c>
      <c r="F1" s="60" t="s">
        <v>4</v>
      </c>
      <c r="G1" s="60" t="s">
        <v>46</v>
      </c>
      <c r="H1" s="60" t="s">
        <v>47</v>
      </c>
      <c r="I1" s="60" t="s">
        <v>48</v>
      </c>
      <c r="J1" s="60" t="s">
        <v>49</v>
      </c>
      <c r="K1" s="60" t="s">
        <v>50</v>
      </c>
      <c r="L1" s="60" t="s">
        <v>39</v>
      </c>
    </row>
    <row r="2" spans="1:14" x14ac:dyDescent="0.25">
      <c r="A2" s="47">
        <v>1</v>
      </c>
      <c r="B2" s="47">
        <v>301</v>
      </c>
      <c r="C2" s="47">
        <v>3</v>
      </c>
      <c r="D2" s="48" t="s">
        <v>6</v>
      </c>
      <c r="E2" s="47">
        <v>408</v>
      </c>
      <c r="F2" s="61">
        <f>E2*1.1</f>
        <v>448.8</v>
      </c>
      <c r="G2" s="47">
        <v>20000</v>
      </c>
      <c r="H2" s="62">
        <f>E2*G2</f>
        <v>8160000</v>
      </c>
      <c r="I2" s="62">
        <f>H2*1.05</f>
        <v>8568000</v>
      </c>
      <c r="J2" s="63">
        <f t="shared" ref="J2:J49" si="0">MROUND((I2*0.025/12),500)</f>
        <v>18000</v>
      </c>
      <c r="K2" s="64">
        <f t="shared" ref="K2:K49" si="1">F2*3000</f>
        <v>1346400</v>
      </c>
      <c r="L2" s="48" t="s">
        <v>40</v>
      </c>
      <c r="M2" s="3"/>
      <c r="N2" s="2"/>
    </row>
    <row r="3" spans="1:14" x14ac:dyDescent="0.25">
      <c r="A3" s="47">
        <v>2</v>
      </c>
      <c r="B3" s="47">
        <v>302</v>
      </c>
      <c r="C3" s="47">
        <v>3</v>
      </c>
      <c r="D3" s="48" t="s">
        <v>30</v>
      </c>
      <c r="E3" s="47">
        <v>572</v>
      </c>
      <c r="F3" s="61">
        <f t="shared" ref="F3:F50" si="2">E3*1.1</f>
        <v>629.20000000000005</v>
      </c>
      <c r="G3" s="47">
        <v>20000</v>
      </c>
      <c r="H3" s="62">
        <f t="shared" ref="H3:H50" si="3">E3*G3</f>
        <v>11440000</v>
      </c>
      <c r="I3" s="62">
        <f t="shared" ref="I3:I50" si="4">H3*1.05</f>
        <v>12012000</v>
      </c>
      <c r="J3" s="63">
        <f t="shared" si="0"/>
        <v>25000</v>
      </c>
      <c r="K3" s="64">
        <f t="shared" si="1"/>
        <v>1887600.0000000002</v>
      </c>
      <c r="L3" s="48" t="s">
        <v>40</v>
      </c>
      <c r="M3" s="2"/>
      <c r="N3" s="2"/>
    </row>
    <row r="4" spans="1:14" x14ac:dyDescent="0.25">
      <c r="A4" s="47">
        <v>3</v>
      </c>
      <c r="B4" s="47">
        <v>303</v>
      </c>
      <c r="C4" s="47">
        <v>3</v>
      </c>
      <c r="D4" s="48" t="s">
        <v>30</v>
      </c>
      <c r="E4" s="47">
        <v>563</v>
      </c>
      <c r="F4" s="61">
        <f t="shared" si="2"/>
        <v>619.30000000000007</v>
      </c>
      <c r="G4" s="47">
        <v>20000</v>
      </c>
      <c r="H4" s="62">
        <f t="shared" si="3"/>
        <v>11260000</v>
      </c>
      <c r="I4" s="62">
        <f t="shared" si="4"/>
        <v>11823000</v>
      </c>
      <c r="J4" s="63">
        <f t="shared" si="0"/>
        <v>24500</v>
      </c>
      <c r="K4" s="64">
        <f t="shared" si="1"/>
        <v>1857900.0000000002</v>
      </c>
      <c r="L4" s="48" t="s">
        <v>40</v>
      </c>
      <c r="M4" s="2"/>
      <c r="N4" s="2"/>
    </row>
    <row r="5" spans="1:14" x14ac:dyDescent="0.25">
      <c r="A5" s="47">
        <v>4</v>
      </c>
      <c r="B5" s="47">
        <v>304</v>
      </c>
      <c r="C5" s="47">
        <v>3</v>
      </c>
      <c r="D5" s="48" t="s">
        <v>6</v>
      </c>
      <c r="E5" s="47">
        <v>394</v>
      </c>
      <c r="F5" s="61">
        <f t="shared" si="2"/>
        <v>433.40000000000003</v>
      </c>
      <c r="G5" s="47">
        <v>20000</v>
      </c>
      <c r="H5" s="62">
        <f t="shared" si="3"/>
        <v>7880000</v>
      </c>
      <c r="I5" s="62">
        <f t="shared" si="4"/>
        <v>8274000</v>
      </c>
      <c r="J5" s="63">
        <f t="shared" si="0"/>
        <v>17000</v>
      </c>
      <c r="K5" s="64">
        <f t="shared" si="1"/>
        <v>1300200</v>
      </c>
      <c r="L5" s="48" t="s">
        <v>40</v>
      </c>
      <c r="M5" s="2"/>
      <c r="N5" s="2"/>
    </row>
    <row r="6" spans="1:14" x14ac:dyDescent="0.25">
      <c r="A6" s="47">
        <v>5</v>
      </c>
      <c r="B6" s="47">
        <v>305</v>
      </c>
      <c r="C6" s="47">
        <v>3</v>
      </c>
      <c r="D6" s="48" t="s">
        <v>6</v>
      </c>
      <c r="E6" s="47">
        <v>394</v>
      </c>
      <c r="F6" s="61">
        <f t="shared" si="2"/>
        <v>433.40000000000003</v>
      </c>
      <c r="G6" s="47">
        <v>20000</v>
      </c>
      <c r="H6" s="62">
        <f t="shared" si="3"/>
        <v>7880000</v>
      </c>
      <c r="I6" s="62">
        <f t="shared" si="4"/>
        <v>8274000</v>
      </c>
      <c r="J6" s="63">
        <f t="shared" si="0"/>
        <v>17000</v>
      </c>
      <c r="K6" s="64">
        <f t="shared" si="1"/>
        <v>1300200</v>
      </c>
      <c r="L6" s="48" t="s">
        <v>40</v>
      </c>
      <c r="M6" s="2"/>
      <c r="N6" s="2"/>
    </row>
    <row r="7" spans="1:14" x14ac:dyDescent="0.25">
      <c r="A7" s="47">
        <v>6</v>
      </c>
      <c r="B7" s="47">
        <v>308</v>
      </c>
      <c r="C7" s="47">
        <v>3</v>
      </c>
      <c r="D7" s="48" t="s">
        <v>6</v>
      </c>
      <c r="E7" s="47">
        <v>401</v>
      </c>
      <c r="F7" s="61">
        <f t="shared" si="2"/>
        <v>441.1</v>
      </c>
      <c r="G7" s="47">
        <v>20000</v>
      </c>
      <c r="H7" s="62">
        <f t="shared" si="3"/>
        <v>8020000</v>
      </c>
      <c r="I7" s="62">
        <f t="shared" si="4"/>
        <v>8421000</v>
      </c>
      <c r="J7" s="63">
        <f t="shared" si="0"/>
        <v>17500</v>
      </c>
      <c r="K7" s="64">
        <f t="shared" si="1"/>
        <v>1323300</v>
      </c>
      <c r="L7" s="48" t="s">
        <v>40</v>
      </c>
      <c r="M7" s="2"/>
      <c r="N7" s="2"/>
    </row>
    <row r="8" spans="1:14" x14ac:dyDescent="0.25">
      <c r="A8" s="47">
        <v>7</v>
      </c>
      <c r="B8" s="47">
        <v>401</v>
      </c>
      <c r="C8" s="47">
        <v>4</v>
      </c>
      <c r="D8" s="48" t="s">
        <v>6</v>
      </c>
      <c r="E8" s="47">
        <v>408</v>
      </c>
      <c r="F8" s="61">
        <f t="shared" si="2"/>
        <v>448.8</v>
      </c>
      <c r="G8" s="47">
        <v>20000</v>
      </c>
      <c r="H8" s="62">
        <f t="shared" si="3"/>
        <v>8160000</v>
      </c>
      <c r="I8" s="62">
        <f t="shared" si="4"/>
        <v>8568000</v>
      </c>
      <c r="J8" s="63">
        <f t="shared" si="0"/>
        <v>18000</v>
      </c>
      <c r="K8" s="64">
        <f t="shared" si="1"/>
        <v>1346400</v>
      </c>
      <c r="L8" s="48" t="s">
        <v>40</v>
      </c>
      <c r="M8" s="2"/>
      <c r="N8" s="2"/>
    </row>
    <row r="9" spans="1:14" x14ac:dyDescent="0.25">
      <c r="A9" s="47">
        <v>8</v>
      </c>
      <c r="B9" s="47">
        <v>402</v>
      </c>
      <c r="C9" s="47">
        <v>4</v>
      </c>
      <c r="D9" s="48" t="s">
        <v>30</v>
      </c>
      <c r="E9" s="47">
        <v>572</v>
      </c>
      <c r="F9" s="61">
        <f t="shared" si="2"/>
        <v>629.20000000000005</v>
      </c>
      <c r="G9" s="47">
        <v>20000</v>
      </c>
      <c r="H9" s="62">
        <f t="shared" si="3"/>
        <v>11440000</v>
      </c>
      <c r="I9" s="62">
        <f t="shared" si="4"/>
        <v>12012000</v>
      </c>
      <c r="J9" s="63">
        <f t="shared" si="0"/>
        <v>25000</v>
      </c>
      <c r="K9" s="64">
        <f t="shared" si="1"/>
        <v>1887600.0000000002</v>
      </c>
      <c r="L9" s="48" t="s">
        <v>40</v>
      </c>
      <c r="M9" s="2"/>
      <c r="N9" s="2"/>
    </row>
    <row r="10" spans="1:14" x14ac:dyDescent="0.25">
      <c r="A10" s="47">
        <v>9</v>
      </c>
      <c r="B10" s="47">
        <v>403</v>
      </c>
      <c r="C10" s="47">
        <v>4</v>
      </c>
      <c r="D10" s="48" t="s">
        <v>30</v>
      </c>
      <c r="E10" s="47">
        <v>563</v>
      </c>
      <c r="F10" s="61">
        <f t="shared" si="2"/>
        <v>619.30000000000007</v>
      </c>
      <c r="G10" s="47">
        <v>20000</v>
      </c>
      <c r="H10" s="62">
        <f t="shared" si="3"/>
        <v>11260000</v>
      </c>
      <c r="I10" s="62">
        <f t="shared" si="4"/>
        <v>11823000</v>
      </c>
      <c r="J10" s="63">
        <f t="shared" si="0"/>
        <v>24500</v>
      </c>
      <c r="K10" s="64">
        <f t="shared" si="1"/>
        <v>1857900.0000000002</v>
      </c>
      <c r="L10" s="48" t="s">
        <v>40</v>
      </c>
      <c r="M10" s="5"/>
      <c r="N10" s="2"/>
    </row>
    <row r="11" spans="1:14" x14ac:dyDescent="0.25">
      <c r="A11" s="47">
        <v>10</v>
      </c>
      <c r="B11" s="47">
        <v>404</v>
      </c>
      <c r="C11" s="47">
        <v>4</v>
      </c>
      <c r="D11" s="48" t="s">
        <v>6</v>
      </c>
      <c r="E11" s="47">
        <v>394</v>
      </c>
      <c r="F11" s="61">
        <f t="shared" si="2"/>
        <v>433.40000000000003</v>
      </c>
      <c r="G11" s="47">
        <v>20000</v>
      </c>
      <c r="H11" s="62">
        <f t="shared" si="3"/>
        <v>7880000</v>
      </c>
      <c r="I11" s="62">
        <f t="shared" si="4"/>
        <v>8274000</v>
      </c>
      <c r="J11" s="63">
        <f t="shared" si="0"/>
        <v>17000</v>
      </c>
      <c r="K11" s="64">
        <f t="shared" si="1"/>
        <v>1300200</v>
      </c>
      <c r="L11" s="48" t="s">
        <v>40</v>
      </c>
      <c r="M11" s="2"/>
      <c r="N11" s="2"/>
    </row>
    <row r="12" spans="1:14" x14ac:dyDescent="0.25">
      <c r="A12" s="47">
        <v>11</v>
      </c>
      <c r="B12" s="47">
        <v>405</v>
      </c>
      <c r="C12" s="47">
        <v>4</v>
      </c>
      <c r="D12" s="48" t="s">
        <v>6</v>
      </c>
      <c r="E12" s="47">
        <v>394</v>
      </c>
      <c r="F12" s="61">
        <f t="shared" si="2"/>
        <v>433.40000000000003</v>
      </c>
      <c r="G12" s="47">
        <v>20000</v>
      </c>
      <c r="H12" s="62">
        <f t="shared" si="3"/>
        <v>7880000</v>
      </c>
      <c r="I12" s="62">
        <f t="shared" si="4"/>
        <v>8274000</v>
      </c>
      <c r="J12" s="63">
        <f t="shared" si="0"/>
        <v>17000</v>
      </c>
      <c r="K12" s="64">
        <f t="shared" si="1"/>
        <v>1300200</v>
      </c>
      <c r="L12" s="48" t="s">
        <v>40</v>
      </c>
      <c r="M12" s="2"/>
      <c r="N12" s="2"/>
    </row>
    <row r="13" spans="1:14" x14ac:dyDescent="0.25">
      <c r="A13" s="47">
        <v>12</v>
      </c>
      <c r="B13" s="47">
        <v>408</v>
      </c>
      <c r="C13" s="47">
        <v>4</v>
      </c>
      <c r="D13" s="48" t="s">
        <v>6</v>
      </c>
      <c r="E13" s="47">
        <v>401</v>
      </c>
      <c r="F13" s="61">
        <f t="shared" si="2"/>
        <v>441.1</v>
      </c>
      <c r="G13" s="47">
        <v>20000</v>
      </c>
      <c r="H13" s="62">
        <f t="shared" si="3"/>
        <v>8020000</v>
      </c>
      <c r="I13" s="62">
        <f t="shared" si="4"/>
        <v>8421000</v>
      </c>
      <c r="J13" s="63">
        <f t="shared" si="0"/>
        <v>17500</v>
      </c>
      <c r="K13" s="64">
        <f t="shared" si="1"/>
        <v>1323300</v>
      </c>
      <c r="L13" s="48" t="s">
        <v>40</v>
      </c>
      <c r="M13" s="2"/>
      <c r="N13" s="2"/>
    </row>
    <row r="14" spans="1:14" x14ac:dyDescent="0.25">
      <c r="A14" s="47">
        <v>13</v>
      </c>
      <c r="B14" s="47">
        <v>501</v>
      </c>
      <c r="C14" s="47">
        <v>5</v>
      </c>
      <c r="D14" s="48" t="s">
        <v>6</v>
      </c>
      <c r="E14" s="47">
        <v>408</v>
      </c>
      <c r="F14" s="61">
        <f t="shared" si="2"/>
        <v>448.8</v>
      </c>
      <c r="G14" s="47">
        <v>20090</v>
      </c>
      <c r="H14" s="62">
        <f t="shared" si="3"/>
        <v>8196720</v>
      </c>
      <c r="I14" s="62">
        <f t="shared" si="4"/>
        <v>8606556</v>
      </c>
      <c r="J14" s="63">
        <f t="shared" si="0"/>
        <v>18000</v>
      </c>
      <c r="K14" s="64">
        <f t="shared" si="1"/>
        <v>1346400</v>
      </c>
      <c r="L14" s="48" t="s">
        <v>40</v>
      </c>
      <c r="M14" s="2"/>
      <c r="N14" s="2"/>
    </row>
    <row r="15" spans="1:14" x14ac:dyDescent="0.25">
      <c r="A15" s="47">
        <v>14</v>
      </c>
      <c r="B15" s="47">
        <v>502</v>
      </c>
      <c r="C15" s="47">
        <v>5</v>
      </c>
      <c r="D15" s="48" t="s">
        <v>30</v>
      </c>
      <c r="E15" s="47">
        <v>572</v>
      </c>
      <c r="F15" s="61">
        <f t="shared" si="2"/>
        <v>629.20000000000005</v>
      </c>
      <c r="G15" s="47">
        <v>20090</v>
      </c>
      <c r="H15" s="62">
        <f t="shared" si="3"/>
        <v>11491480</v>
      </c>
      <c r="I15" s="62">
        <f t="shared" si="4"/>
        <v>12066054</v>
      </c>
      <c r="J15" s="63">
        <f t="shared" si="0"/>
        <v>25000</v>
      </c>
      <c r="K15" s="64">
        <f t="shared" si="1"/>
        <v>1887600.0000000002</v>
      </c>
      <c r="L15" s="48" t="s">
        <v>40</v>
      </c>
      <c r="M15" s="2"/>
      <c r="N15" s="2"/>
    </row>
    <row r="16" spans="1:14" x14ac:dyDescent="0.25">
      <c r="A16" s="47">
        <v>15</v>
      </c>
      <c r="B16" s="47">
        <v>503</v>
      </c>
      <c r="C16" s="47">
        <v>5</v>
      </c>
      <c r="D16" s="48" t="s">
        <v>30</v>
      </c>
      <c r="E16" s="47">
        <v>563</v>
      </c>
      <c r="F16" s="61">
        <f t="shared" si="2"/>
        <v>619.30000000000007</v>
      </c>
      <c r="G16" s="47">
        <v>20090</v>
      </c>
      <c r="H16" s="62">
        <f t="shared" si="3"/>
        <v>11310670</v>
      </c>
      <c r="I16" s="62">
        <f t="shared" si="4"/>
        <v>11876203.5</v>
      </c>
      <c r="J16" s="63">
        <f t="shared" si="0"/>
        <v>24500</v>
      </c>
      <c r="K16" s="64">
        <f t="shared" si="1"/>
        <v>1857900.0000000002</v>
      </c>
      <c r="L16" s="48" t="s">
        <v>40</v>
      </c>
      <c r="M16" s="2"/>
      <c r="N16" s="2"/>
    </row>
    <row r="17" spans="1:14" x14ac:dyDescent="0.25">
      <c r="A17" s="47">
        <v>16</v>
      </c>
      <c r="B17" s="47">
        <v>504</v>
      </c>
      <c r="C17" s="47">
        <v>5</v>
      </c>
      <c r="D17" s="48" t="s">
        <v>6</v>
      </c>
      <c r="E17" s="47">
        <v>394</v>
      </c>
      <c r="F17" s="61">
        <f t="shared" si="2"/>
        <v>433.40000000000003</v>
      </c>
      <c r="G17" s="47">
        <v>20090</v>
      </c>
      <c r="H17" s="62">
        <f t="shared" si="3"/>
        <v>7915460</v>
      </c>
      <c r="I17" s="62">
        <f t="shared" si="4"/>
        <v>8311233</v>
      </c>
      <c r="J17" s="63">
        <f t="shared" si="0"/>
        <v>17500</v>
      </c>
      <c r="K17" s="64">
        <f t="shared" si="1"/>
        <v>1300200</v>
      </c>
      <c r="L17" s="48" t="s">
        <v>40</v>
      </c>
      <c r="M17" s="2"/>
      <c r="N17" s="2"/>
    </row>
    <row r="18" spans="1:14" x14ac:dyDescent="0.25">
      <c r="A18" s="47">
        <v>17</v>
      </c>
      <c r="B18" s="47">
        <v>505</v>
      </c>
      <c r="C18" s="47">
        <v>5</v>
      </c>
      <c r="D18" s="48" t="s">
        <v>6</v>
      </c>
      <c r="E18" s="47">
        <v>394</v>
      </c>
      <c r="F18" s="61">
        <f t="shared" si="2"/>
        <v>433.40000000000003</v>
      </c>
      <c r="G18" s="47">
        <v>20090</v>
      </c>
      <c r="H18" s="62">
        <f t="shared" si="3"/>
        <v>7915460</v>
      </c>
      <c r="I18" s="62">
        <f t="shared" si="4"/>
        <v>8311233</v>
      </c>
      <c r="J18" s="63">
        <f t="shared" si="0"/>
        <v>17500</v>
      </c>
      <c r="K18" s="64">
        <f t="shared" si="1"/>
        <v>1300200</v>
      </c>
      <c r="L18" s="48" t="s">
        <v>40</v>
      </c>
      <c r="M18" s="2"/>
      <c r="N18" s="2"/>
    </row>
    <row r="19" spans="1:14" x14ac:dyDescent="0.25">
      <c r="A19" s="47">
        <v>18</v>
      </c>
      <c r="B19" s="47">
        <v>508</v>
      </c>
      <c r="C19" s="47">
        <v>5</v>
      </c>
      <c r="D19" s="48" t="s">
        <v>6</v>
      </c>
      <c r="E19" s="47">
        <v>401</v>
      </c>
      <c r="F19" s="61">
        <f t="shared" si="2"/>
        <v>441.1</v>
      </c>
      <c r="G19" s="47">
        <v>20090</v>
      </c>
      <c r="H19" s="62">
        <f t="shared" si="3"/>
        <v>8056090</v>
      </c>
      <c r="I19" s="62">
        <f t="shared" si="4"/>
        <v>8458894.5</v>
      </c>
      <c r="J19" s="63">
        <f t="shared" si="0"/>
        <v>17500</v>
      </c>
      <c r="K19" s="64">
        <f t="shared" si="1"/>
        <v>1323300</v>
      </c>
      <c r="L19" s="48" t="s">
        <v>40</v>
      </c>
      <c r="M19" s="2"/>
      <c r="N19" s="2"/>
    </row>
    <row r="20" spans="1:14" x14ac:dyDescent="0.25">
      <c r="A20" s="47">
        <v>19</v>
      </c>
      <c r="B20" s="47">
        <v>601</v>
      </c>
      <c r="C20" s="47">
        <v>6</v>
      </c>
      <c r="D20" s="48" t="s">
        <v>6</v>
      </c>
      <c r="E20" s="47">
        <v>408</v>
      </c>
      <c r="F20" s="61">
        <f t="shared" si="2"/>
        <v>448.8</v>
      </c>
      <c r="G20" s="47">
        <v>20180</v>
      </c>
      <c r="H20" s="62">
        <f t="shared" si="3"/>
        <v>8233440</v>
      </c>
      <c r="I20" s="62">
        <f t="shared" si="4"/>
        <v>8645112</v>
      </c>
      <c r="J20" s="63">
        <f t="shared" si="0"/>
        <v>18000</v>
      </c>
      <c r="K20" s="64">
        <f t="shared" si="1"/>
        <v>1346400</v>
      </c>
      <c r="L20" s="48" t="s">
        <v>40</v>
      </c>
      <c r="M20" s="2"/>
      <c r="N20" s="2"/>
    </row>
    <row r="21" spans="1:14" x14ac:dyDescent="0.25">
      <c r="A21" s="47">
        <v>20</v>
      </c>
      <c r="B21" s="47">
        <v>602</v>
      </c>
      <c r="C21" s="47">
        <v>6</v>
      </c>
      <c r="D21" s="48" t="s">
        <v>30</v>
      </c>
      <c r="E21" s="47">
        <v>572</v>
      </c>
      <c r="F21" s="61">
        <f t="shared" si="2"/>
        <v>629.20000000000005</v>
      </c>
      <c r="G21" s="47">
        <v>20180</v>
      </c>
      <c r="H21" s="62">
        <f t="shared" si="3"/>
        <v>11542960</v>
      </c>
      <c r="I21" s="62">
        <f t="shared" si="4"/>
        <v>12120108</v>
      </c>
      <c r="J21" s="63">
        <f t="shared" si="0"/>
        <v>25500</v>
      </c>
      <c r="K21" s="64">
        <f t="shared" si="1"/>
        <v>1887600.0000000002</v>
      </c>
      <c r="L21" s="48" t="s">
        <v>40</v>
      </c>
      <c r="M21" s="2"/>
      <c r="N21" s="2"/>
    </row>
    <row r="22" spans="1:14" x14ac:dyDescent="0.25">
      <c r="A22" s="47">
        <v>21</v>
      </c>
      <c r="B22" s="47">
        <v>603</v>
      </c>
      <c r="C22" s="47">
        <v>6</v>
      </c>
      <c r="D22" s="48" t="s">
        <v>30</v>
      </c>
      <c r="E22" s="47">
        <v>563</v>
      </c>
      <c r="F22" s="61">
        <f t="shared" si="2"/>
        <v>619.30000000000007</v>
      </c>
      <c r="G22" s="47">
        <v>20180</v>
      </c>
      <c r="H22" s="62">
        <f t="shared" si="3"/>
        <v>11361340</v>
      </c>
      <c r="I22" s="62">
        <f t="shared" si="4"/>
        <v>11929407</v>
      </c>
      <c r="J22" s="63">
        <f t="shared" si="0"/>
        <v>25000</v>
      </c>
      <c r="K22" s="64">
        <f t="shared" si="1"/>
        <v>1857900.0000000002</v>
      </c>
      <c r="L22" s="48" t="s">
        <v>40</v>
      </c>
      <c r="M22" s="2"/>
      <c r="N22" s="2"/>
    </row>
    <row r="23" spans="1:14" x14ac:dyDescent="0.25">
      <c r="A23" s="47">
        <v>22</v>
      </c>
      <c r="B23" s="47">
        <v>604</v>
      </c>
      <c r="C23" s="47">
        <v>6</v>
      </c>
      <c r="D23" s="48" t="s">
        <v>6</v>
      </c>
      <c r="E23" s="47">
        <v>394</v>
      </c>
      <c r="F23" s="61">
        <f t="shared" si="2"/>
        <v>433.40000000000003</v>
      </c>
      <c r="G23" s="47">
        <v>20180</v>
      </c>
      <c r="H23" s="62">
        <f t="shared" si="3"/>
        <v>7950920</v>
      </c>
      <c r="I23" s="62">
        <f t="shared" si="4"/>
        <v>8348466</v>
      </c>
      <c r="J23" s="63">
        <f t="shared" si="0"/>
        <v>17500</v>
      </c>
      <c r="K23" s="64">
        <f t="shared" si="1"/>
        <v>1300200</v>
      </c>
      <c r="L23" s="48" t="s">
        <v>40</v>
      </c>
      <c r="M23" s="2"/>
      <c r="N23" s="2"/>
    </row>
    <row r="24" spans="1:14" x14ac:dyDescent="0.25">
      <c r="A24" s="47">
        <v>23</v>
      </c>
      <c r="B24" s="47">
        <v>605</v>
      </c>
      <c r="C24" s="47">
        <v>6</v>
      </c>
      <c r="D24" s="48" t="s">
        <v>6</v>
      </c>
      <c r="E24" s="47">
        <v>394</v>
      </c>
      <c r="F24" s="61">
        <f t="shared" si="2"/>
        <v>433.40000000000003</v>
      </c>
      <c r="G24" s="47">
        <v>20180</v>
      </c>
      <c r="H24" s="62">
        <f t="shared" si="3"/>
        <v>7950920</v>
      </c>
      <c r="I24" s="62">
        <f t="shared" si="4"/>
        <v>8348466</v>
      </c>
      <c r="J24" s="63">
        <f t="shared" si="0"/>
        <v>17500</v>
      </c>
      <c r="K24" s="64">
        <f t="shared" si="1"/>
        <v>1300200</v>
      </c>
      <c r="L24" s="48" t="s">
        <v>40</v>
      </c>
      <c r="M24" s="2"/>
      <c r="N24" s="2"/>
    </row>
    <row r="25" spans="1:14" x14ac:dyDescent="0.25">
      <c r="A25" s="47">
        <v>24</v>
      </c>
      <c r="B25" s="47">
        <v>608</v>
      </c>
      <c r="C25" s="47">
        <v>6</v>
      </c>
      <c r="D25" s="48" t="s">
        <v>6</v>
      </c>
      <c r="E25" s="47">
        <v>401</v>
      </c>
      <c r="F25" s="61">
        <f t="shared" si="2"/>
        <v>441.1</v>
      </c>
      <c r="G25" s="47">
        <v>20180</v>
      </c>
      <c r="H25" s="62">
        <f t="shared" si="3"/>
        <v>8092180</v>
      </c>
      <c r="I25" s="62">
        <f t="shared" si="4"/>
        <v>8496789</v>
      </c>
      <c r="J25" s="63">
        <f t="shared" si="0"/>
        <v>17500</v>
      </c>
      <c r="K25" s="64">
        <f t="shared" si="1"/>
        <v>1323300</v>
      </c>
      <c r="L25" s="48" t="s">
        <v>40</v>
      </c>
      <c r="M25" s="2"/>
      <c r="N25" s="2"/>
    </row>
    <row r="26" spans="1:14" x14ac:dyDescent="0.25">
      <c r="A26" s="47">
        <v>25</v>
      </c>
      <c r="B26" s="47">
        <v>701</v>
      </c>
      <c r="C26" s="47">
        <v>7</v>
      </c>
      <c r="D26" s="48" t="s">
        <v>6</v>
      </c>
      <c r="E26" s="47">
        <v>408</v>
      </c>
      <c r="F26" s="61">
        <f t="shared" si="2"/>
        <v>448.8</v>
      </c>
      <c r="G26" s="47">
        <v>20270</v>
      </c>
      <c r="H26" s="62">
        <f t="shared" si="3"/>
        <v>8270160</v>
      </c>
      <c r="I26" s="62">
        <f t="shared" si="4"/>
        <v>8683668</v>
      </c>
      <c r="J26" s="63">
        <f t="shared" si="0"/>
        <v>18000</v>
      </c>
      <c r="K26" s="64">
        <f t="shared" si="1"/>
        <v>1346400</v>
      </c>
      <c r="L26" s="48" t="s">
        <v>40</v>
      </c>
      <c r="M26" s="2"/>
      <c r="N26" s="2"/>
    </row>
    <row r="27" spans="1:14" x14ac:dyDescent="0.25">
      <c r="A27" s="47">
        <v>26</v>
      </c>
      <c r="B27" s="47">
        <v>702</v>
      </c>
      <c r="C27" s="47">
        <v>7</v>
      </c>
      <c r="D27" s="48" t="s">
        <v>30</v>
      </c>
      <c r="E27" s="47">
        <v>572</v>
      </c>
      <c r="F27" s="61">
        <f t="shared" si="2"/>
        <v>629.20000000000005</v>
      </c>
      <c r="G27" s="47">
        <v>20270</v>
      </c>
      <c r="H27" s="62">
        <f t="shared" si="3"/>
        <v>11594440</v>
      </c>
      <c r="I27" s="62">
        <f t="shared" si="4"/>
        <v>12174162</v>
      </c>
      <c r="J27" s="63">
        <f t="shared" si="0"/>
        <v>25500</v>
      </c>
      <c r="K27" s="64">
        <f t="shared" si="1"/>
        <v>1887600.0000000002</v>
      </c>
      <c r="L27" s="48" t="s">
        <v>40</v>
      </c>
      <c r="M27" s="2"/>
      <c r="N27" s="2"/>
    </row>
    <row r="28" spans="1:14" x14ac:dyDescent="0.25">
      <c r="A28" s="47">
        <v>27</v>
      </c>
      <c r="B28" s="47">
        <v>703</v>
      </c>
      <c r="C28" s="47">
        <v>7</v>
      </c>
      <c r="D28" s="48" t="s">
        <v>30</v>
      </c>
      <c r="E28" s="47">
        <v>563</v>
      </c>
      <c r="F28" s="61">
        <f t="shared" si="2"/>
        <v>619.30000000000007</v>
      </c>
      <c r="G28" s="47">
        <v>20270</v>
      </c>
      <c r="H28" s="62">
        <f t="shared" si="3"/>
        <v>11412010</v>
      </c>
      <c r="I28" s="62">
        <f t="shared" si="4"/>
        <v>11982610.5</v>
      </c>
      <c r="J28" s="63">
        <f t="shared" si="0"/>
        <v>25000</v>
      </c>
      <c r="K28" s="64">
        <f t="shared" si="1"/>
        <v>1857900.0000000002</v>
      </c>
      <c r="L28" s="48" t="s">
        <v>40</v>
      </c>
      <c r="M28" s="2"/>
      <c r="N28" s="2"/>
    </row>
    <row r="29" spans="1:14" x14ac:dyDescent="0.25">
      <c r="A29" s="47">
        <v>28</v>
      </c>
      <c r="B29" s="47">
        <v>704</v>
      </c>
      <c r="C29" s="47">
        <v>7</v>
      </c>
      <c r="D29" s="48" t="s">
        <v>6</v>
      </c>
      <c r="E29" s="47">
        <v>394</v>
      </c>
      <c r="F29" s="61">
        <f t="shared" si="2"/>
        <v>433.40000000000003</v>
      </c>
      <c r="G29" s="47">
        <v>20270</v>
      </c>
      <c r="H29" s="62">
        <f t="shared" si="3"/>
        <v>7986380</v>
      </c>
      <c r="I29" s="62">
        <f t="shared" si="4"/>
        <v>8385699</v>
      </c>
      <c r="J29" s="63">
        <f t="shared" si="0"/>
        <v>17500</v>
      </c>
      <c r="K29" s="64">
        <f t="shared" si="1"/>
        <v>1300200</v>
      </c>
      <c r="L29" s="48" t="s">
        <v>40</v>
      </c>
      <c r="M29" s="2"/>
      <c r="N29" s="2"/>
    </row>
    <row r="30" spans="1:14" x14ac:dyDescent="0.25">
      <c r="A30" s="47">
        <v>29</v>
      </c>
      <c r="B30" s="47">
        <v>705</v>
      </c>
      <c r="C30" s="47">
        <v>7</v>
      </c>
      <c r="D30" s="48" t="s">
        <v>6</v>
      </c>
      <c r="E30" s="47">
        <v>394</v>
      </c>
      <c r="F30" s="61">
        <f t="shared" si="2"/>
        <v>433.40000000000003</v>
      </c>
      <c r="G30" s="47">
        <v>20270</v>
      </c>
      <c r="H30" s="62">
        <f t="shared" si="3"/>
        <v>7986380</v>
      </c>
      <c r="I30" s="62">
        <f t="shared" si="4"/>
        <v>8385699</v>
      </c>
      <c r="J30" s="63">
        <f t="shared" si="0"/>
        <v>17500</v>
      </c>
      <c r="K30" s="64">
        <f t="shared" si="1"/>
        <v>1300200</v>
      </c>
      <c r="L30" s="48" t="s">
        <v>40</v>
      </c>
      <c r="M30" s="2"/>
      <c r="N30" s="2"/>
    </row>
    <row r="31" spans="1:14" x14ac:dyDescent="0.25">
      <c r="A31" s="47">
        <v>30</v>
      </c>
      <c r="B31" s="47">
        <v>708</v>
      </c>
      <c r="C31" s="47">
        <v>7</v>
      </c>
      <c r="D31" s="48" t="s">
        <v>6</v>
      </c>
      <c r="E31" s="47">
        <v>401</v>
      </c>
      <c r="F31" s="61">
        <f t="shared" si="2"/>
        <v>441.1</v>
      </c>
      <c r="G31" s="47">
        <v>20270</v>
      </c>
      <c r="H31" s="62">
        <f t="shared" si="3"/>
        <v>8128270</v>
      </c>
      <c r="I31" s="62">
        <f t="shared" si="4"/>
        <v>8534683.5</v>
      </c>
      <c r="J31" s="63">
        <f t="shared" si="0"/>
        <v>18000</v>
      </c>
      <c r="K31" s="64">
        <f t="shared" si="1"/>
        <v>1323300</v>
      </c>
      <c r="L31" s="48" t="s">
        <v>40</v>
      </c>
      <c r="M31" s="2"/>
      <c r="N31" s="2"/>
    </row>
    <row r="32" spans="1:14" x14ac:dyDescent="0.25">
      <c r="A32" s="47">
        <v>31</v>
      </c>
      <c r="B32" s="47">
        <v>801</v>
      </c>
      <c r="C32" s="47">
        <v>8</v>
      </c>
      <c r="D32" s="48" t="s">
        <v>6</v>
      </c>
      <c r="E32" s="47">
        <v>408</v>
      </c>
      <c r="F32" s="61">
        <f t="shared" si="2"/>
        <v>448.8</v>
      </c>
      <c r="G32" s="47">
        <v>20360</v>
      </c>
      <c r="H32" s="62">
        <f t="shared" si="3"/>
        <v>8306880</v>
      </c>
      <c r="I32" s="62">
        <f t="shared" si="4"/>
        <v>8722224</v>
      </c>
      <c r="J32" s="63">
        <f t="shared" si="0"/>
        <v>18000</v>
      </c>
      <c r="K32" s="64">
        <f t="shared" si="1"/>
        <v>1346400</v>
      </c>
      <c r="L32" s="48" t="s">
        <v>40</v>
      </c>
      <c r="M32" s="2"/>
      <c r="N32" s="2"/>
    </row>
    <row r="33" spans="1:16" x14ac:dyDescent="0.25">
      <c r="A33" s="47">
        <v>32</v>
      </c>
      <c r="B33" s="47">
        <v>802</v>
      </c>
      <c r="C33" s="47">
        <v>8</v>
      </c>
      <c r="D33" s="48" t="s">
        <v>30</v>
      </c>
      <c r="E33" s="47">
        <v>572</v>
      </c>
      <c r="F33" s="61">
        <f t="shared" si="2"/>
        <v>629.20000000000005</v>
      </c>
      <c r="G33" s="47">
        <v>20360</v>
      </c>
      <c r="H33" s="62">
        <f t="shared" si="3"/>
        <v>11645920</v>
      </c>
      <c r="I33" s="62">
        <f t="shared" si="4"/>
        <v>12228216</v>
      </c>
      <c r="J33" s="63">
        <f t="shared" si="0"/>
        <v>25500</v>
      </c>
      <c r="K33" s="64">
        <f t="shared" si="1"/>
        <v>1887600.0000000002</v>
      </c>
      <c r="L33" s="48" t="s">
        <v>40</v>
      </c>
      <c r="M33" s="2"/>
      <c r="N33" s="2"/>
    </row>
    <row r="34" spans="1:16" x14ac:dyDescent="0.25">
      <c r="A34" s="47">
        <v>33</v>
      </c>
      <c r="B34" s="47">
        <v>803</v>
      </c>
      <c r="C34" s="47">
        <v>8</v>
      </c>
      <c r="D34" s="48" t="s">
        <v>30</v>
      </c>
      <c r="E34" s="47">
        <v>563</v>
      </c>
      <c r="F34" s="61">
        <f t="shared" si="2"/>
        <v>619.30000000000007</v>
      </c>
      <c r="G34" s="47">
        <v>20360</v>
      </c>
      <c r="H34" s="62">
        <f t="shared" si="3"/>
        <v>11462680</v>
      </c>
      <c r="I34" s="62">
        <f t="shared" si="4"/>
        <v>12035814</v>
      </c>
      <c r="J34" s="63">
        <f t="shared" si="0"/>
        <v>25000</v>
      </c>
      <c r="K34" s="64">
        <f t="shared" si="1"/>
        <v>1857900.0000000002</v>
      </c>
      <c r="L34" s="48" t="s">
        <v>40</v>
      </c>
      <c r="M34" s="2"/>
      <c r="N34" s="2"/>
    </row>
    <row r="35" spans="1:16" x14ac:dyDescent="0.25">
      <c r="A35" s="47">
        <v>34</v>
      </c>
      <c r="B35" s="47">
        <v>804</v>
      </c>
      <c r="C35" s="47">
        <v>8</v>
      </c>
      <c r="D35" s="48" t="s">
        <v>6</v>
      </c>
      <c r="E35" s="47">
        <v>394</v>
      </c>
      <c r="F35" s="61">
        <f t="shared" si="2"/>
        <v>433.40000000000003</v>
      </c>
      <c r="G35" s="47">
        <v>20360</v>
      </c>
      <c r="H35" s="62">
        <f t="shared" si="3"/>
        <v>8021840</v>
      </c>
      <c r="I35" s="62">
        <f t="shared" si="4"/>
        <v>8422932</v>
      </c>
      <c r="J35" s="63">
        <f t="shared" si="0"/>
        <v>17500</v>
      </c>
      <c r="K35" s="64">
        <f t="shared" si="1"/>
        <v>1300200</v>
      </c>
      <c r="L35" s="48" t="s">
        <v>40</v>
      </c>
      <c r="M35" s="2"/>
      <c r="N35" s="2"/>
    </row>
    <row r="36" spans="1:16" x14ac:dyDescent="0.25">
      <c r="A36" s="47">
        <v>35</v>
      </c>
      <c r="B36" s="47">
        <v>805</v>
      </c>
      <c r="C36" s="47">
        <v>8</v>
      </c>
      <c r="D36" s="48" t="s">
        <v>6</v>
      </c>
      <c r="E36" s="47">
        <v>394</v>
      </c>
      <c r="F36" s="61">
        <f t="shared" si="2"/>
        <v>433.40000000000003</v>
      </c>
      <c r="G36" s="47">
        <v>20360</v>
      </c>
      <c r="H36" s="62">
        <f t="shared" si="3"/>
        <v>8021840</v>
      </c>
      <c r="I36" s="62">
        <f t="shared" si="4"/>
        <v>8422932</v>
      </c>
      <c r="J36" s="63">
        <f t="shared" si="0"/>
        <v>17500</v>
      </c>
      <c r="K36" s="64">
        <f t="shared" si="1"/>
        <v>1300200</v>
      </c>
      <c r="L36" s="48" t="s">
        <v>40</v>
      </c>
      <c r="M36" s="2"/>
      <c r="N36" s="2"/>
    </row>
    <row r="37" spans="1:16" x14ac:dyDescent="0.25">
      <c r="A37" s="47">
        <v>36</v>
      </c>
      <c r="B37" s="47">
        <v>808</v>
      </c>
      <c r="C37" s="47">
        <v>8</v>
      </c>
      <c r="D37" s="48" t="s">
        <v>6</v>
      </c>
      <c r="E37" s="47">
        <v>401</v>
      </c>
      <c r="F37" s="61">
        <f t="shared" si="2"/>
        <v>441.1</v>
      </c>
      <c r="G37" s="47">
        <v>20360</v>
      </c>
      <c r="H37" s="62">
        <f t="shared" si="3"/>
        <v>8164360</v>
      </c>
      <c r="I37" s="62">
        <f t="shared" si="4"/>
        <v>8572578</v>
      </c>
      <c r="J37" s="63">
        <f t="shared" si="0"/>
        <v>18000</v>
      </c>
      <c r="K37" s="64">
        <f t="shared" si="1"/>
        <v>1323300</v>
      </c>
      <c r="L37" s="48" t="s">
        <v>40</v>
      </c>
      <c r="M37" s="2"/>
      <c r="N37" s="2"/>
    </row>
    <row r="38" spans="1:16" x14ac:dyDescent="0.25">
      <c r="A38" s="47">
        <v>37</v>
      </c>
      <c r="B38" s="47">
        <v>901</v>
      </c>
      <c r="C38" s="47">
        <v>9</v>
      </c>
      <c r="D38" s="48" t="s">
        <v>6</v>
      </c>
      <c r="E38" s="47">
        <v>408</v>
      </c>
      <c r="F38" s="61">
        <f t="shared" si="2"/>
        <v>448.8</v>
      </c>
      <c r="G38" s="47">
        <v>20450</v>
      </c>
      <c r="H38" s="62">
        <f t="shared" si="3"/>
        <v>8343600</v>
      </c>
      <c r="I38" s="62">
        <f t="shared" si="4"/>
        <v>8760780</v>
      </c>
      <c r="J38" s="63">
        <f t="shared" si="0"/>
        <v>18500</v>
      </c>
      <c r="K38" s="64">
        <f t="shared" si="1"/>
        <v>1346400</v>
      </c>
      <c r="L38" s="48" t="s">
        <v>40</v>
      </c>
      <c r="M38" s="2"/>
      <c r="N38" s="2"/>
    </row>
    <row r="39" spans="1:16" x14ac:dyDescent="0.25">
      <c r="A39" s="47">
        <v>38</v>
      </c>
      <c r="B39" s="47">
        <v>902</v>
      </c>
      <c r="C39" s="47">
        <v>9</v>
      </c>
      <c r="D39" s="48" t="s">
        <v>30</v>
      </c>
      <c r="E39" s="47">
        <v>572</v>
      </c>
      <c r="F39" s="61">
        <f t="shared" si="2"/>
        <v>629.20000000000005</v>
      </c>
      <c r="G39" s="47">
        <v>20450</v>
      </c>
      <c r="H39" s="62">
        <f t="shared" si="3"/>
        <v>11697400</v>
      </c>
      <c r="I39" s="62">
        <f t="shared" si="4"/>
        <v>12282270</v>
      </c>
      <c r="J39" s="63">
        <f t="shared" si="0"/>
        <v>25500</v>
      </c>
      <c r="K39" s="64">
        <f t="shared" si="1"/>
        <v>1887600.0000000002</v>
      </c>
      <c r="L39" s="48" t="s">
        <v>40</v>
      </c>
      <c r="M39" s="2"/>
      <c r="N39" s="2"/>
    </row>
    <row r="40" spans="1:16" x14ac:dyDescent="0.25">
      <c r="A40" s="47">
        <v>39</v>
      </c>
      <c r="B40" s="47">
        <v>903</v>
      </c>
      <c r="C40" s="47">
        <v>9</v>
      </c>
      <c r="D40" s="48" t="s">
        <v>30</v>
      </c>
      <c r="E40" s="47">
        <v>563</v>
      </c>
      <c r="F40" s="61">
        <f t="shared" si="2"/>
        <v>619.30000000000007</v>
      </c>
      <c r="G40" s="47">
        <v>20450</v>
      </c>
      <c r="H40" s="62">
        <f t="shared" si="3"/>
        <v>11513350</v>
      </c>
      <c r="I40" s="62">
        <f t="shared" si="4"/>
        <v>12089017.5</v>
      </c>
      <c r="J40" s="63">
        <f t="shared" si="0"/>
        <v>25000</v>
      </c>
      <c r="K40" s="64">
        <f t="shared" si="1"/>
        <v>1857900.0000000002</v>
      </c>
      <c r="L40" s="48" t="s">
        <v>40</v>
      </c>
      <c r="M40" s="2"/>
      <c r="N40" s="2"/>
    </row>
    <row r="41" spans="1:16" x14ac:dyDescent="0.25">
      <c r="A41" s="47">
        <v>40</v>
      </c>
      <c r="B41" s="47">
        <v>904</v>
      </c>
      <c r="C41" s="47">
        <v>9</v>
      </c>
      <c r="D41" s="48" t="s">
        <v>6</v>
      </c>
      <c r="E41" s="47">
        <v>394</v>
      </c>
      <c r="F41" s="61">
        <f t="shared" si="2"/>
        <v>433.40000000000003</v>
      </c>
      <c r="G41" s="47">
        <v>20450</v>
      </c>
      <c r="H41" s="62">
        <f t="shared" si="3"/>
        <v>8057300</v>
      </c>
      <c r="I41" s="62">
        <f t="shared" si="4"/>
        <v>8460165</v>
      </c>
      <c r="J41" s="63">
        <f t="shared" si="0"/>
        <v>17500</v>
      </c>
      <c r="K41" s="64">
        <f t="shared" si="1"/>
        <v>1300200</v>
      </c>
      <c r="L41" s="48" t="s">
        <v>40</v>
      </c>
      <c r="M41" s="2"/>
      <c r="N41" s="2"/>
    </row>
    <row r="42" spans="1:16" x14ac:dyDescent="0.25">
      <c r="A42" s="47">
        <v>41</v>
      </c>
      <c r="B42" s="47">
        <v>905</v>
      </c>
      <c r="C42" s="47">
        <v>9</v>
      </c>
      <c r="D42" s="48" t="s">
        <v>6</v>
      </c>
      <c r="E42" s="47">
        <v>394</v>
      </c>
      <c r="F42" s="61">
        <f t="shared" si="2"/>
        <v>433.40000000000003</v>
      </c>
      <c r="G42" s="47">
        <v>20450</v>
      </c>
      <c r="H42" s="62">
        <f t="shared" si="3"/>
        <v>8057300</v>
      </c>
      <c r="I42" s="62">
        <f t="shared" si="4"/>
        <v>8460165</v>
      </c>
      <c r="J42" s="63">
        <f t="shared" si="0"/>
        <v>17500</v>
      </c>
      <c r="K42" s="64">
        <f t="shared" si="1"/>
        <v>1300200</v>
      </c>
      <c r="L42" s="48" t="s">
        <v>40</v>
      </c>
      <c r="M42" s="2"/>
      <c r="N42" s="2"/>
    </row>
    <row r="43" spans="1:16" x14ac:dyDescent="0.25">
      <c r="A43" s="47">
        <v>42</v>
      </c>
      <c r="B43" s="47">
        <v>908</v>
      </c>
      <c r="C43" s="47">
        <v>9</v>
      </c>
      <c r="D43" s="48" t="s">
        <v>6</v>
      </c>
      <c r="E43" s="47">
        <v>401</v>
      </c>
      <c r="F43" s="61">
        <f t="shared" si="2"/>
        <v>441.1</v>
      </c>
      <c r="G43" s="47">
        <v>20450</v>
      </c>
      <c r="H43" s="62">
        <f t="shared" si="3"/>
        <v>8200450</v>
      </c>
      <c r="I43" s="62">
        <f t="shared" si="4"/>
        <v>8610472.5</v>
      </c>
      <c r="J43" s="63">
        <f t="shared" si="0"/>
        <v>18000</v>
      </c>
      <c r="K43" s="64">
        <f t="shared" si="1"/>
        <v>1323300</v>
      </c>
      <c r="L43" s="48" t="s">
        <v>40</v>
      </c>
      <c r="M43" s="2"/>
      <c r="N43" s="2"/>
    </row>
    <row r="44" spans="1:16" x14ac:dyDescent="0.25">
      <c r="A44" s="47">
        <v>43</v>
      </c>
      <c r="B44" s="47">
        <v>1001</v>
      </c>
      <c r="C44" s="47">
        <v>10</v>
      </c>
      <c r="D44" s="48" t="s">
        <v>6</v>
      </c>
      <c r="E44" s="47">
        <v>408</v>
      </c>
      <c r="F44" s="61">
        <f t="shared" si="2"/>
        <v>448.8</v>
      </c>
      <c r="G44" s="47">
        <v>20540</v>
      </c>
      <c r="H44" s="62">
        <f t="shared" si="3"/>
        <v>8380320</v>
      </c>
      <c r="I44" s="62">
        <f t="shared" si="4"/>
        <v>8799336</v>
      </c>
      <c r="J44" s="63">
        <f t="shared" si="0"/>
        <v>18500</v>
      </c>
      <c r="K44" s="64">
        <f t="shared" si="1"/>
        <v>1346400</v>
      </c>
      <c r="L44" s="48" t="s">
        <v>40</v>
      </c>
      <c r="M44" s="2"/>
      <c r="N44" s="2"/>
    </row>
    <row r="45" spans="1:16" x14ac:dyDescent="0.25">
      <c r="A45" s="47">
        <v>44</v>
      </c>
      <c r="B45" s="47">
        <v>1002</v>
      </c>
      <c r="C45" s="47">
        <v>10</v>
      </c>
      <c r="D45" s="48" t="s">
        <v>30</v>
      </c>
      <c r="E45" s="47">
        <v>572</v>
      </c>
      <c r="F45" s="61">
        <f t="shared" si="2"/>
        <v>629.20000000000005</v>
      </c>
      <c r="G45" s="47">
        <v>20540</v>
      </c>
      <c r="H45" s="62">
        <f t="shared" si="3"/>
        <v>11748880</v>
      </c>
      <c r="I45" s="62">
        <f t="shared" si="4"/>
        <v>12336324</v>
      </c>
      <c r="J45" s="63">
        <f t="shared" si="0"/>
        <v>25500</v>
      </c>
      <c r="K45" s="64">
        <f t="shared" si="1"/>
        <v>1887600.0000000002</v>
      </c>
      <c r="L45" s="48" t="s">
        <v>40</v>
      </c>
      <c r="M45" s="2"/>
      <c r="N45" s="2"/>
      <c r="P45" s="3"/>
    </row>
    <row r="46" spans="1:16" x14ac:dyDescent="0.25">
      <c r="A46" s="47">
        <v>45</v>
      </c>
      <c r="B46" s="47">
        <v>1003</v>
      </c>
      <c r="C46" s="47">
        <v>10</v>
      </c>
      <c r="D46" s="48" t="s">
        <v>30</v>
      </c>
      <c r="E46" s="47">
        <v>563</v>
      </c>
      <c r="F46" s="61">
        <f t="shared" si="2"/>
        <v>619.30000000000007</v>
      </c>
      <c r="G46" s="47">
        <v>20540</v>
      </c>
      <c r="H46" s="62">
        <f t="shared" si="3"/>
        <v>11564020</v>
      </c>
      <c r="I46" s="62">
        <f t="shared" si="4"/>
        <v>12142221</v>
      </c>
      <c r="J46" s="63">
        <f t="shared" si="0"/>
        <v>25500</v>
      </c>
      <c r="K46" s="64">
        <f t="shared" si="1"/>
        <v>1857900.0000000002</v>
      </c>
      <c r="L46" s="48" t="s">
        <v>40</v>
      </c>
      <c r="M46" s="2"/>
      <c r="N46" s="2"/>
      <c r="P46" s="3"/>
    </row>
    <row r="47" spans="1:16" x14ac:dyDescent="0.25">
      <c r="A47" s="47">
        <v>46</v>
      </c>
      <c r="B47" s="47">
        <v>1004</v>
      </c>
      <c r="C47" s="47">
        <v>10</v>
      </c>
      <c r="D47" s="48" t="s">
        <v>6</v>
      </c>
      <c r="E47" s="47">
        <v>394</v>
      </c>
      <c r="F47" s="61">
        <f t="shared" si="2"/>
        <v>433.40000000000003</v>
      </c>
      <c r="G47" s="47">
        <v>20540</v>
      </c>
      <c r="H47" s="62">
        <f t="shared" si="3"/>
        <v>8092760</v>
      </c>
      <c r="I47" s="62">
        <f t="shared" si="4"/>
        <v>8497398</v>
      </c>
      <c r="J47" s="63">
        <f t="shared" si="0"/>
        <v>17500</v>
      </c>
      <c r="K47" s="64">
        <f t="shared" si="1"/>
        <v>1300200</v>
      </c>
      <c r="L47" s="48" t="s">
        <v>40</v>
      </c>
      <c r="M47" s="2"/>
      <c r="N47" s="2"/>
      <c r="P47" s="3"/>
    </row>
    <row r="48" spans="1:16" x14ac:dyDescent="0.25">
      <c r="A48" s="47">
        <v>47</v>
      </c>
      <c r="B48" s="47">
        <v>1005</v>
      </c>
      <c r="C48" s="47">
        <v>10</v>
      </c>
      <c r="D48" s="48" t="s">
        <v>6</v>
      </c>
      <c r="E48" s="47">
        <v>394</v>
      </c>
      <c r="F48" s="61">
        <f t="shared" si="2"/>
        <v>433.40000000000003</v>
      </c>
      <c r="G48" s="47">
        <v>20540</v>
      </c>
      <c r="H48" s="62">
        <f t="shared" si="3"/>
        <v>8092760</v>
      </c>
      <c r="I48" s="62">
        <f t="shared" si="4"/>
        <v>8497398</v>
      </c>
      <c r="J48" s="63">
        <f t="shared" si="0"/>
        <v>17500</v>
      </c>
      <c r="K48" s="64">
        <f t="shared" si="1"/>
        <v>1300200</v>
      </c>
      <c r="L48" s="48" t="s">
        <v>40</v>
      </c>
      <c r="M48" s="2"/>
      <c r="N48" s="2"/>
      <c r="P48" s="3"/>
    </row>
    <row r="49" spans="1:17" x14ac:dyDescent="0.25">
      <c r="A49" s="47">
        <v>48</v>
      </c>
      <c r="B49" s="47">
        <v>1008</v>
      </c>
      <c r="C49" s="47">
        <v>10</v>
      </c>
      <c r="D49" s="48" t="s">
        <v>6</v>
      </c>
      <c r="E49" s="47">
        <v>401</v>
      </c>
      <c r="F49" s="61">
        <f t="shared" si="2"/>
        <v>441.1</v>
      </c>
      <c r="G49" s="47">
        <v>20540</v>
      </c>
      <c r="H49" s="62">
        <f t="shared" si="3"/>
        <v>8236540</v>
      </c>
      <c r="I49" s="62">
        <f t="shared" si="4"/>
        <v>8648367</v>
      </c>
      <c r="J49" s="63">
        <f t="shared" si="0"/>
        <v>18000</v>
      </c>
      <c r="K49" s="64">
        <f t="shared" si="1"/>
        <v>1323300</v>
      </c>
      <c r="L49" s="48" t="s">
        <v>40</v>
      </c>
      <c r="M49" s="2"/>
      <c r="N49" s="2"/>
    </row>
    <row r="50" spans="1:17" x14ac:dyDescent="0.25">
      <c r="A50" s="47">
        <v>49</v>
      </c>
      <c r="B50" s="47">
        <v>1101</v>
      </c>
      <c r="C50" s="47">
        <v>11</v>
      </c>
      <c r="D50" s="48" t="s">
        <v>6</v>
      </c>
      <c r="E50" s="47">
        <v>408</v>
      </c>
      <c r="F50" s="61">
        <f t="shared" si="2"/>
        <v>448.8</v>
      </c>
      <c r="G50" s="47">
        <v>20630</v>
      </c>
      <c r="H50" s="62">
        <f t="shared" si="3"/>
        <v>8417040</v>
      </c>
      <c r="I50" s="62">
        <f t="shared" si="4"/>
        <v>8837892</v>
      </c>
      <c r="J50" s="63">
        <f t="shared" ref="J50:J84" si="5">MROUND((I50*0.025/12),500)</f>
        <v>18500</v>
      </c>
      <c r="K50" s="64">
        <f t="shared" ref="K50:K84" si="6">F50*3000</f>
        <v>1346400</v>
      </c>
      <c r="L50" s="48" t="s">
        <v>40</v>
      </c>
      <c r="M50" s="2"/>
      <c r="N50" s="2"/>
    </row>
    <row r="51" spans="1:17" x14ac:dyDescent="0.25">
      <c r="A51" s="47">
        <v>50</v>
      </c>
      <c r="B51" s="47">
        <v>1102</v>
      </c>
      <c r="C51" s="47">
        <v>11</v>
      </c>
      <c r="D51" s="48" t="s">
        <v>30</v>
      </c>
      <c r="E51" s="47">
        <v>572</v>
      </c>
      <c r="F51" s="61">
        <f t="shared" ref="F51:F84" si="7">E51*1.1</f>
        <v>629.20000000000005</v>
      </c>
      <c r="G51" s="47">
        <v>20630</v>
      </c>
      <c r="H51" s="62">
        <f t="shared" ref="H51:H84" si="8">E51*G51</f>
        <v>11800360</v>
      </c>
      <c r="I51" s="62">
        <f t="shared" ref="I51:I84" si="9">H51*1.05</f>
        <v>12390378</v>
      </c>
      <c r="J51" s="63">
        <f t="shared" si="5"/>
        <v>26000</v>
      </c>
      <c r="K51" s="64">
        <f t="shared" si="6"/>
        <v>1887600.0000000002</v>
      </c>
      <c r="L51" s="48" t="s">
        <v>40</v>
      </c>
      <c r="M51" s="2"/>
      <c r="N51" s="2"/>
    </row>
    <row r="52" spans="1:17" x14ac:dyDescent="0.25">
      <c r="A52" s="47">
        <v>51</v>
      </c>
      <c r="B52" s="47">
        <v>1103</v>
      </c>
      <c r="C52" s="47">
        <v>11</v>
      </c>
      <c r="D52" s="48" t="s">
        <v>30</v>
      </c>
      <c r="E52" s="47">
        <v>563</v>
      </c>
      <c r="F52" s="61">
        <f t="shared" si="7"/>
        <v>619.30000000000007</v>
      </c>
      <c r="G52" s="47">
        <v>20630</v>
      </c>
      <c r="H52" s="62">
        <f t="shared" si="8"/>
        <v>11614690</v>
      </c>
      <c r="I52" s="62">
        <f t="shared" si="9"/>
        <v>12195424.5</v>
      </c>
      <c r="J52" s="63">
        <f t="shared" si="5"/>
        <v>25500</v>
      </c>
      <c r="K52" s="64">
        <f t="shared" si="6"/>
        <v>1857900.0000000002</v>
      </c>
      <c r="L52" s="48" t="s">
        <v>40</v>
      </c>
      <c r="M52" s="2"/>
      <c r="N52" s="2"/>
    </row>
    <row r="53" spans="1:17" x14ac:dyDescent="0.25">
      <c r="A53" s="47">
        <v>52</v>
      </c>
      <c r="B53" s="47">
        <v>1104</v>
      </c>
      <c r="C53" s="47">
        <v>11</v>
      </c>
      <c r="D53" s="48" t="s">
        <v>6</v>
      </c>
      <c r="E53" s="47">
        <v>394</v>
      </c>
      <c r="F53" s="61">
        <f t="shared" si="7"/>
        <v>433.40000000000003</v>
      </c>
      <c r="G53" s="47">
        <v>20630</v>
      </c>
      <c r="H53" s="62">
        <f t="shared" si="8"/>
        <v>8128220</v>
      </c>
      <c r="I53" s="62">
        <f t="shared" si="9"/>
        <v>8534631</v>
      </c>
      <c r="J53" s="63">
        <f t="shared" si="5"/>
        <v>18000</v>
      </c>
      <c r="K53" s="64">
        <f t="shared" si="6"/>
        <v>1300200</v>
      </c>
      <c r="L53" s="48" t="s">
        <v>40</v>
      </c>
      <c r="M53" s="2"/>
      <c r="N53" s="2"/>
    </row>
    <row r="54" spans="1:17" x14ac:dyDescent="0.25">
      <c r="A54" s="47">
        <v>53</v>
      </c>
      <c r="B54" s="47">
        <v>1105</v>
      </c>
      <c r="C54" s="47">
        <v>11</v>
      </c>
      <c r="D54" s="48" t="s">
        <v>6</v>
      </c>
      <c r="E54" s="47">
        <v>394</v>
      </c>
      <c r="F54" s="61">
        <f t="shared" si="7"/>
        <v>433.40000000000003</v>
      </c>
      <c r="G54" s="47">
        <v>20630</v>
      </c>
      <c r="H54" s="62">
        <f t="shared" si="8"/>
        <v>8128220</v>
      </c>
      <c r="I54" s="62">
        <f t="shared" si="9"/>
        <v>8534631</v>
      </c>
      <c r="J54" s="63">
        <f t="shared" si="5"/>
        <v>18000</v>
      </c>
      <c r="K54" s="64">
        <f t="shared" si="6"/>
        <v>1300200</v>
      </c>
      <c r="L54" s="48" t="s">
        <v>40</v>
      </c>
      <c r="M54" s="2"/>
      <c r="N54" s="2"/>
    </row>
    <row r="55" spans="1:17" x14ac:dyDescent="0.25">
      <c r="A55" s="47">
        <v>54</v>
      </c>
      <c r="B55" s="47">
        <v>1108</v>
      </c>
      <c r="C55" s="47">
        <v>11</v>
      </c>
      <c r="D55" s="48" t="s">
        <v>6</v>
      </c>
      <c r="E55" s="47">
        <v>401</v>
      </c>
      <c r="F55" s="61">
        <f t="shared" si="7"/>
        <v>441.1</v>
      </c>
      <c r="G55" s="47">
        <v>20630</v>
      </c>
      <c r="H55" s="62">
        <f t="shared" si="8"/>
        <v>8272630</v>
      </c>
      <c r="I55" s="62">
        <f t="shared" si="9"/>
        <v>8686261.5</v>
      </c>
      <c r="J55" s="63">
        <f t="shared" si="5"/>
        <v>18000</v>
      </c>
      <c r="K55" s="64">
        <f t="shared" si="6"/>
        <v>1323300</v>
      </c>
      <c r="L55" s="48" t="s">
        <v>40</v>
      </c>
      <c r="M55" s="2"/>
      <c r="N55" s="2">
        <v>37.22</v>
      </c>
      <c r="O55">
        <f>N55*10.764</f>
        <v>400.63607999999994</v>
      </c>
      <c r="P55">
        <v>7475252</v>
      </c>
      <c r="Q55">
        <f>P55/O55</f>
        <v>18658.459317992532</v>
      </c>
    </row>
    <row r="56" spans="1:17" x14ac:dyDescent="0.25">
      <c r="A56" s="47">
        <v>55</v>
      </c>
      <c r="B56" s="47">
        <v>1201</v>
      </c>
      <c r="C56" s="47">
        <v>12</v>
      </c>
      <c r="D56" s="48" t="s">
        <v>6</v>
      </c>
      <c r="E56" s="47">
        <v>408</v>
      </c>
      <c r="F56" s="61">
        <f t="shared" si="7"/>
        <v>448.8</v>
      </c>
      <c r="G56" s="47">
        <v>20720</v>
      </c>
      <c r="H56" s="62">
        <f t="shared" si="8"/>
        <v>8453760</v>
      </c>
      <c r="I56" s="62">
        <f t="shared" si="9"/>
        <v>8876448</v>
      </c>
      <c r="J56" s="63">
        <f t="shared" si="5"/>
        <v>18500</v>
      </c>
      <c r="K56" s="64">
        <f t="shared" si="6"/>
        <v>1346400</v>
      </c>
      <c r="L56" s="48" t="s">
        <v>40</v>
      </c>
      <c r="M56" s="2"/>
      <c r="N56" s="2"/>
    </row>
    <row r="57" spans="1:17" x14ac:dyDescent="0.25">
      <c r="A57" s="47">
        <v>56</v>
      </c>
      <c r="B57" s="47">
        <v>1202</v>
      </c>
      <c r="C57" s="47">
        <v>12</v>
      </c>
      <c r="D57" s="48" t="s">
        <v>30</v>
      </c>
      <c r="E57" s="47">
        <v>572</v>
      </c>
      <c r="F57" s="61">
        <f t="shared" si="7"/>
        <v>629.20000000000005</v>
      </c>
      <c r="G57" s="47">
        <v>20720</v>
      </c>
      <c r="H57" s="62">
        <f t="shared" si="8"/>
        <v>11851840</v>
      </c>
      <c r="I57" s="62">
        <f t="shared" si="9"/>
        <v>12444432</v>
      </c>
      <c r="J57" s="63">
        <f t="shared" si="5"/>
        <v>26000</v>
      </c>
      <c r="K57" s="64">
        <f t="shared" si="6"/>
        <v>1887600.0000000002</v>
      </c>
      <c r="L57" s="48" t="s">
        <v>40</v>
      </c>
      <c r="M57" s="2"/>
      <c r="N57" s="2"/>
    </row>
    <row r="58" spans="1:17" x14ac:dyDescent="0.25">
      <c r="A58" s="47">
        <v>57</v>
      </c>
      <c r="B58" s="47">
        <v>1203</v>
      </c>
      <c r="C58" s="47">
        <v>12</v>
      </c>
      <c r="D58" s="48" t="s">
        <v>30</v>
      </c>
      <c r="E58" s="47">
        <v>563</v>
      </c>
      <c r="F58" s="61">
        <f t="shared" si="7"/>
        <v>619.30000000000007</v>
      </c>
      <c r="G58" s="47">
        <v>20720</v>
      </c>
      <c r="H58" s="62">
        <f t="shared" si="8"/>
        <v>11665360</v>
      </c>
      <c r="I58" s="62">
        <f t="shared" si="9"/>
        <v>12248628</v>
      </c>
      <c r="J58" s="63">
        <f t="shared" si="5"/>
        <v>25500</v>
      </c>
      <c r="K58" s="64">
        <f t="shared" si="6"/>
        <v>1857900.0000000002</v>
      </c>
      <c r="L58" s="48" t="s">
        <v>40</v>
      </c>
      <c r="M58" s="2"/>
      <c r="N58" s="2"/>
    </row>
    <row r="59" spans="1:17" x14ac:dyDescent="0.25">
      <c r="A59" s="47">
        <v>58</v>
      </c>
      <c r="B59" s="47">
        <v>1204</v>
      </c>
      <c r="C59" s="47">
        <v>12</v>
      </c>
      <c r="D59" s="48" t="s">
        <v>6</v>
      </c>
      <c r="E59" s="47">
        <v>394</v>
      </c>
      <c r="F59" s="61">
        <f t="shared" si="7"/>
        <v>433.40000000000003</v>
      </c>
      <c r="G59" s="47">
        <v>20720</v>
      </c>
      <c r="H59" s="62">
        <f t="shared" si="8"/>
        <v>8163680</v>
      </c>
      <c r="I59" s="62">
        <f t="shared" si="9"/>
        <v>8571864</v>
      </c>
      <c r="J59" s="63">
        <f t="shared" si="5"/>
        <v>18000</v>
      </c>
      <c r="K59" s="64">
        <f t="shared" si="6"/>
        <v>1300200</v>
      </c>
      <c r="L59" s="48" t="s">
        <v>40</v>
      </c>
      <c r="M59" s="2"/>
      <c r="N59" s="2"/>
    </row>
    <row r="60" spans="1:17" x14ac:dyDescent="0.25">
      <c r="A60" s="47">
        <v>59</v>
      </c>
      <c r="B60" s="47">
        <v>1205</v>
      </c>
      <c r="C60" s="47">
        <v>12</v>
      </c>
      <c r="D60" s="48" t="s">
        <v>6</v>
      </c>
      <c r="E60" s="47">
        <v>394</v>
      </c>
      <c r="F60" s="61">
        <f t="shared" si="7"/>
        <v>433.40000000000003</v>
      </c>
      <c r="G60" s="47">
        <v>20720</v>
      </c>
      <c r="H60" s="62">
        <f t="shared" si="8"/>
        <v>8163680</v>
      </c>
      <c r="I60" s="62">
        <f t="shared" si="9"/>
        <v>8571864</v>
      </c>
      <c r="J60" s="63">
        <f t="shared" si="5"/>
        <v>18000</v>
      </c>
      <c r="K60" s="64">
        <f t="shared" si="6"/>
        <v>1300200</v>
      </c>
      <c r="L60" s="48" t="s">
        <v>40</v>
      </c>
      <c r="M60" s="2"/>
      <c r="N60" s="2"/>
    </row>
    <row r="61" spans="1:17" x14ac:dyDescent="0.25">
      <c r="A61" s="47">
        <v>60</v>
      </c>
      <c r="B61" s="47">
        <v>1208</v>
      </c>
      <c r="C61" s="47">
        <v>12</v>
      </c>
      <c r="D61" s="48" t="s">
        <v>6</v>
      </c>
      <c r="E61" s="47">
        <v>401</v>
      </c>
      <c r="F61" s="61">
        <f t="shared" si="7"/>
        <v>441.1</v>
      </c>
      <c r="G61" s="47">
        <v>20720</v>
      </c>
      <c r="H61" s="62">
        <f t="shared" si="8"/>
        <v>8308720</v>
      </c>
      <c r="I61" s="62">
        <f t="shared" si="9"/>
        <v>8724156</v>
      </c>
      <c r="J61" s="63">
        <f t="shared" si="5"/>
        <v>18000</v>
      </c>
      <c r="K61" s="64">
        <f t="shared" si="6"/>
        <v>1323300</v>
      </c>
      <c r="L61" s="48" t="s">
        <v>40</v>
      </c>
      <c r="M61" s="2"/>
      <c r="N61" s="2"/>
    </row>
    <row r="62" spans="1:17" x14ac:dyDescent="0.25">
      <c r="A62" s="47">
        <v>61</v>
      </c>
      <c r="B62" s="47">
        <v>1301</v>
      </c>
      <c r="C62" s="47">
        <v>13</v>
      </c>
      <c r="D62" s="48" t="s">
        <v>6</v>
      </c>
      <c r="E62" s="47">
        <v>408</v>
      </c>
      <c r="F62" s="61">
        <f t="shared" si="7"/>
        <v>448.8</v>
      </c>
      <c r="G62" s="47">
        <v>20810</v>
      </c>
      <c r="H62" s="62">
        <f t="shared" si="8"/>
        <v>8490480</v>
      </c>
      <c r="I62" s="62">
        <f t="shared" si="9"/>
        <v>8915004</v>
      </c>
      <c r="J62" s="63">
        <f t="shared" si="5"/>
        <v>18500</v>
      </c>
      <c r="K62" s="64">
        <f t="shared" si="6"/>
        <v>1346400</v>
      </c>
      <c r="L62" s="48" t="s">
        <v>40</v>
      </c>
      <c r="M62" s="2"/>
      <c r="N62" s="2"/>
    </row>
    <row r="63" spans="1:17" x14ac:dyDescent="0.25">
      <c r="A63" s="47">
        <v>62</v>
      </c>
      <c r="B63" s="47">
        <v>1302</v>
      </c>
      <c r="C63" s="47">
        <v>13</v>
      </c>
      <c r="D63" s="48" t="s">
        <v>30</v>
      </c>
      <c r="E63" s="47">
        <v>572</v>
      </c>
      <c r="F63" s="61">
        <f t="shared" si="7"/>
        <v>629.20000000000005</v>
      </c>
      <c r="G63" s="47">
        <v>20810</v>
      </c>
      <c r="H63" s="62">
        <f t="shared" si="8"/>
        <v>11903320</v>
      </c>
      <c r="I63" s="62">
        <f t="shared" si="9"/>
        <v>12498486</v>
      </c>
      <c r="J63" s="63">
        <f t="shared" si="5"/>
        <v>26000</v>
      </c>
      <c r="K63" s="64">
        <f t="shared" si="6"/>
        <v>1887600.0000000002</v>
      </c>
      <c r="L63" s="48" t="s">
        <v>40</v>
      </c>
      <c r="M63" s="2"/>
      <c r="N63" s="2"/>
    </row>
    <row r="64" spans="1:17" x14ac:dyDescent="0.25">
      <c r="A64" s="47">
        <v>63</v>
      </c>
      <c r="B64" s="47">
        <v>1303</v>
      </c>
      <c r="C64" s="47">
        <v>13</v>
      </c>
      <c r="D64" s="48" t="s">
        <v>30</v>
      </c>
      <c r="E64" s="47">
        <v>563</v>
      </c>
      <c r="F64" s="61">
        <f t="shared" si="7"/>
        <v>619.30000000000007</v>
      </c>
      <c r="G64" s="47">
        <v>20810</v>
      </c>
      <c r="H64" s="62">
        <f t="shared" si="8"/>
        <v>11716030</v>
      </c>
      <c r="I64" s="62">
        <f t="shared" si="9"/>
        <v>12301831.5</v>
      </c>
      <c r="J64" s="63">
        <f t="shared" si="5"/>
        <v>25500</v>
      </c>
      <c r="K64" s="64">
        <f t="shared" si="6"/>
        <v>1857900.0000000002</v>
      </c>
      <c r="L64" s="48" t="s">
        <v>40</v>
      </c>
      <c r="M64" s="2"/>
      <c r="N64" s="2"/>
    </row>
    <row r="65" spans="1:14" x14ac:dyDescent="0.25">
      <c r="A65" s="47">
        <v>64</v>
      </c>
      <c r="B65" s="47">
        <v>1304</v>
      </c>
      <c r="C65" s="47">
        <v>13</v>
      </c>
      <c r="D65" s="48" t="s">
        <v>6</v>
      </c>
      <c r="E65" s="47">
        <v>394</v>
      </c>
      <c r="F65" s="61">
        <f t="shared" si="7"/>
        <v>433.40000000000003</v>
      </c>
      <c r="G65" s="47">
        <v>20810</v>
      </c>
      <c r="H65" s="62">
        <f t="shared" si="8"/>
        <v>8199140</v>
      </c>
      <c r="I65" s="62">
        <f t="shared" si="9"/>
        <v>8609097</v>
      </c>
      <c r="J65" s="63">
        <f t="shared" si="5"/>
        <v>18000</v>
      </c>
      <c r="K65" s="64">
        <f t="shared" si="6"/>
        <v>1300200</v>
      </c>
      <c r="L65" s="48" t="s">
        <v>40</v>
      </c>
      <c r="M65" s="2"/>
      <c r="N65" s="2"/>
    </row>
    <row r="66" spans="1:14" x14ac:dyDescent="0.25">
      <c r="A66" s="47">
        <v>65</v>
      </c>
      <c r="B66" s="47">
        <v>1305</v>
      </c>
      <c r="C66" s="47">
        <v>13</v>
      </c>
      <c r="D66" s="48" t="s">
        <v>6</v>
      </c>
      <c r="E66" s="47">
        <v>394</v>
      </c>
      <c r="F66" s="61">
        <f t="shared" si="7"/>
        <v>433.40000000000003</v>
      </c>
      <c r="G66" s="47">
        <v>20810</v>
      </c>
      <c r="H66" s="62">
        <f t="shared" si="8"/>
        <v>8199140</v>
      </c>
      <c r="I66" s="62">
        <f t="shared" si="9"/>
        <v>8609097</v>
      </c>
      <c r="J66" s="63">
        <f t="shared" si="5"/>
        <v>18000</v>
      </c>
      <c r="K66" s="64">
        <f t="shared" si="6"/>
        <v>1300200</v>
      </c>
      <c r="L66" s="48" t="s">
        <v>40</v>
      </c>
      <c r="M66" s="2"/>
      <c r="N66" s="2"/>
    </row>
    <row r="67" spans="1:14" x14ac:dyDescent="0.25">
      <c r="A67" s="47">
        <v>66</v>
      </c>
      <c r="B67" s="47">
        <v>1308</v>
      </c>
      <c r="C67" s="47">
        <v>13</v>
      </c>
      <c r="D67" s="48" t="s">
        <v>6</v>
      </c>
      <c r="E67" s="47">
        <v>401</v>
      </c>
      <c r="F67" s="61">
        <f t="shared" si="7"/>
        <v>441.1</v>
      </c>
      <c r="G67" s="47">
        <v>20810</v>
      </c>
      <c r="H67" s="62">
        <f t="shared" si="8"/>
        <v>8344810</v>
      </c>
      <c r="I67" s="62">
        <f t="shared" si="9"/>
        <v>8762050.5</v>
      </c>
      <c r="J67" s="63">
        <f t="shared" si="5"/>
        <v>18500</v>
      </c>
      <c r="K67" s="64">
        <f t="shared" si="6"/>
        <v>1323300</v>
      </c>
      <c r="L67" s="48" t="s">
        <v>40</v>
      </c>
      <c r="M67" s="2"/>
      <c r="N67" s="2"/>
    </row>
    <row r="68" spans="1:14" x14ac:dyDescent="0.25">
      <c r="A68" s="47">
        <v>67</v>
      </c>
      <c r="B68" s="47">
        <v>1401</v>
      </c>
      <c r="C68" s="47">
        <v>14</v>
      </c>
      <c r="D68" s="48" t="s">
        <v>6</v>
      </c>
      <c r="E68" s="47">
        <v>408</v>
      </c>
      <c r="F68" s="61">
        <f t="shared" si="7"/>
        <v>448.8</v>
      </c>
      <c r="G68" s="47">
        <v>20900</v>
      </c>
      <c r="H68" s="62">
        <f t="shared" si="8"/>
        <v>8527200</v>
      </c>
      <c r="I68" s="62">
        <f t="shared" si="9"/>
        <v>8953560</v>
      </c>
      <c r="J68" s="63">
        <f t="shared" si="5"/>
        <v>18500</v>
      </c>
      <c r="K68" s="64">
        <f t="shared" si="6"/>
        <v>1346400</v>
      </c>
      <c r="L68" s="48" t="s">
        <v>40</v>
      </c>
      <c r="M68" s="2"/>
      <c r="N68" s="2"/>
    </row>
    <row r="69" spans="1:14" x14ac:dyDescent="0.25">
      <c r="A69" s="47">
        <v>68</v>
      </c>
      <c r="B69" s="47">
        <v>1402</v>
      </c>
      <c r="C69" s="47">
        <v>14</v>
      </c>
      <c r="D69" s="48" t="s">
        <v>30</v>
      </c>
      <c r="E69" s="47">
        <v>572</v>
      </c>
      <c r="F69" s="61">
        <f t="shared" si="7"/>
        <v>629.20000000000005</v>
      </c>
      <c r="G69" s="47">
        <v>20900</v>
      </c>
      <c r="H69" s="62">
        <f t="shared" si="8"/>
        <v>11954800</v>
      </c>
      <c r="I69" s="62">
        <f t="shared" si="9"/>
        <v>12552540</v>
      </c>
      <c r="J69" s="63">
        <f t="shared" si="5"/>
        <v>26000</v>
      </c>
      <c r="K69" s="64">
        <f t="shared" si="6"/>
        <v>1887600.0000000002</v>
      </c>
      <c r="L69" s="48" t="s">
        <v>40</v>
      </c>
      <c r="M69" s="2"/>
      <c r="N69" s="2"/>
    </row>
    <row r="70" spans="1:14" x14ac:dyDescent="0.25">
      <c r="A70" s="47">
        <v>69</v>
      </c>
      <c r="B70" s="47">
        <v>1403</v>
      </c>
      <c r="C70" s="47">
        <v>14</v>
      </c>
      <c r="D70" s="48" t="s">
        <v>30</v>
      </c>
      <c r="E70" s="47">
        <v>563</v>
      </c>
      <c r="F70" s="61">
        <f t="shared" si="7"/>
        <v>619.30000000000007</v>
      </c>
      <c r="G70" s="47">
        <v>20900</v>
      </c>
      <c r="H70" s="62">
        <f t="shared" si="8"/>
        <v>11766700</v>
      </c>
      <c r="I70" s="62">
        <f t="shared" si="9"/>
        <v>12355035</v>
      </c>
      <c r="J70" s="63">
        <f t="shared" si="5"/>
        <v>25500</v>
      </c>
      <c r="K70" s="64">
        <f t="shared" si="6"/>
        <v>1857900.0000000002</v>
      </c>
      <c r="L70" s="48" t="s">
        <v>40</v>
      </c>
      <c r="M70" s="2"/>
      <c r="N70" s="2"/>
    </row>
    <row r="71" spans="1:14" x14ac:dyDescent="0.25">
      <c r="A71" s="47">
        <v>70</v>
      </c>
      <c r="B71" s="47">
        <v>1404</v>
      </c>
      <c r="C71" s="47">
        <v>14</v>
      </c>
      <c r="D71" s="48" t="s">
        <v>6</v>
      </c>
      <c r="E71" s="47">
        <v>394</v>
      </c>
      <c r="F71" s="61">
        <f t="shared" si="7"/>
        <v>433.40000000000003</v>
      </c>
      <c r="G71" s="47">
        <v>20900</v>
      </c>
      <c r="H71" s="62">
        <f t="shared" si="8"/>
        <v>8234600</v>
      </c>
      <c r="I71" s="62">
        <f t="shared" si="9"/>
        <v>8646330</v>
      </c>
      <c r="J71" s="63">
        <f t="shared" si="5"/>
        <v>18000</v>
      </c>
      <c r="K71" s="64">
        <f t="shared" si="6"/>
        <v>1300200</v>
      </c>
      <c r="L71" s="48" t="s">
        <v>40</v>
      </c>
      <c r="M71" s="2"/>
      <c r="N71" s="2"/>
    </row>
    <row r="72" spans="1:14" x14ac:dyDescent="0.25">
      <c r="A72" s="47">
        <v>71</v>
      </c>
      <c r="B72" s="47">
        <v>1405</v>
      </c>
      <c r="C72" s="47">
        <v>14</v>
      </c>
      <c r="D72" s="48" t="s">
        <v>6</v>
      </c>
      <c r="E72" s="47">
        <v>394</v>
      </c>
      <c r="F72" s="61">
        <f t="shared" si="7"/>
        <v>433.40000000000003</v>
      </c>
      <c r="G72" s="47">
        <v>20900</v>
      </c>
      <c r="H72" s="62">
        <f t="shared" si="8"/>
        <v>8234600</v>
      </c>
      <c r="I72" s="62">
        <f t="shared" si="9"/>
        <v>8646330</v>
      </c>
      <c r="J72" s="63">
        <f t="shared" si="5"/>
        <v>18000</v>
      </c>
      <c r="K72" s="64">
        <f t="shared" si="6"/>
        <v>1300200</v>
      </c>
      <c r="L72" s="48" t="s">
        <v>40</v>
      </c>
      <c r="M72" s="2"/>
      <c r="N72" s="2"/>
    </row>
    <row r="73" spans="1:14" x14ac:dyDescent="0.25">
      <c r="A73" s="47">
        <v>72</v>
      </c>
      <c r="B73" s="47">
        <v>1408</v>
      </c>
      <c r="C73" s="47">
        <v>14</v>
      </c>
      <c r="D73" s="48" t="s">
        <v>6</v>
      </c>
      <c r="E73" s="47">
        <v>401</v>
      </c>
      <c r="F73" s="61">
        <f t="shared" si="7"/>
        <v>441.1</v>
      </c>
      <c r="G73" s="47">
        <v>20900</v>
      </c>
      <c r="H73" s="62">
        <f t="shared" si="8"/>
        <v>8380900</v>
      </c>
      <c r="I73" s="62">
        <f t="shared" si="9"/>
        <v>8799945</v>
      </c>
      <c r="J73" s="63">
        <f t="shared" si="5"/>
        <v>18500</v>
      </c>
      <c r="K73" s="64">
        <f t="shared" si="6"/>
        <v>1323300</v>
      </c>
      <c r="L73" s="48" t="s">
        <v>40</v>
      </c>
      <c r="M73" s="2"/>
      <c r="N73" s="2"/>
    </row>
    <row r="74" spans="1:14" x14ac:dyDescent="0.25">
      <c r="A74" s="47">
        <v>73</v>
      </c>
      <c r="B74" s="47">
        <v>1501</v>
      </c>
      <c r="C74" s="47">
        <v>15</v>
      </c>
      <c r="D74" s="48" t="s">
        <v>6</v>
      </c>
      <c r="E74" s="47">
        <v>408</v>
      </c>
      <c r="F74" s="61">
        <f t="shared" si="7"/>
        <v>448.8</v>
      </c>
      <c r="G74" s="47">
        <v>20990</v>
      </c>
      <c r="H74" s="62">
        <f t="shared" si="8"/>
        <v>8563920</v>
      </c>
      <c r="I74" s="62">
        <f t="shared" si="9"/>
        <v>8992116</v>
      </c>
      <c r="J74" s="63">
        <f t="shared" si="5"/>
        <v>18500</v>
      </c>
      <c r="K74" s="64">
        <f t="shared" si="6"/>
        <v>1346400</v>
      </c>
      <c r="L74" s="48" t="s">
        <v>40</v>
      </c>
      <c r="M74" s="2"/>
      <c r="N74" s="2"/>
    </row>
    <row r="75" spans="1:14" x14ac:dyDescent="0.25">
      <c r="A75" s="47">
        <v>74</v>
      </c>
      <c r="B75" s="47">
        <v>1502</v>
      </c>
      <c r="C75" s="47">
        <v>15</v>
      </c>
      <c r="D75" s="48" t="s">
        <v>30</v>
      </c>
      <c r="E75" s="47">
        <v>572</v>
      </c>
      <c r="F75" s="61">
        <f t="shared" si="7"/>
        <v>629.20000000000005</v>
      </c>
      <c r="G75" s="47">
        <v>20990</v>
      </c>
      <c r="H75" s="62">
        <f t="shared" si="8"/>
        <v>12006280</v>
      </c>
      <c r="I75" s="62">
        <f t="shared" si="9"/>
        <v>12606594</v>
      </c>
      <c r="J75" s="63">
        <f t="shared" si="5"/>
        <v>26500</v>
      </c>
      <c r="K75" s="64">
        <f t="shared" si="6"/>
        <v>1887600.0000000002</v>
      </c>
      <c r="L75" s="48" t="s">
        <v>40</v>
      </c>
      <c r="M75" s="2"/>
      <c r="N75" s="2"/>
    </row>
    <row r="76" spans="1:14" x14ac:dyDescent="0.25">
      <c r="A76" s="47">
        <v>75</v>
      </c>
      <c r="B76" s="47">
        <v>1503</v>
      </c>
      <c r="C76" s="47">
        <v>15</v>
      </c>
      <c r="D76" s="48" t="s">
        <v>30</v>
      </c>
      <c r="E76" s="47">
        <v>563</v>
      </c>
      <c r="F76" s="61">
        <f t="shared" si="7"/>
        <v>619.30000000000007</v>
      </c>
      <c r="G76" s="47">
        <v>20990</v>
      </c>
      <c r="H76" s="62">
        <f t="shared" si="8"/>
        <v>11817370</v>
      </c>
      <c r="I76" s="62">
        <f t="shared" si="9"/>
        <v>12408238.5</v>
      </c>
      <c r="J76" s="63">
        <f t="shared" si="5"/>
        <v>26000</v>
      </c>
      <c r="K76" s="64">
        <f t="shared" si="6"/>
        <v>1857900.0000000002</v>
      </c>
      <c r="L76" s="48" t="s">
        <v>40</v>
      </c>
      <c r="M76" s="2"/>
      <c r="N76" s="2"/>
    </row>
    <row r="77" spans="1:14" x14ac:dyDescent="0.25">
      <c r="A77" s="47">
        <v>76</v>
      </c>
      <c r="B77" s="47">
        <v>1504</v>
      </c>
      <c r="C77" s="47">
        <v>15</v>
      </c>
      <c r="D77" s="48" t="s">
        <v>6</v>
      </c>
      <c r="E77" s="47">
        <v>394</v>
      </c>
      <c r="F77" s="61">
        <f t="shared" si="7"/>
        <v>433.40000000000003</v>
      </c>
      <c r="G77" s="47">
        <v>20990</v>
      </c>
      <c r="H77" s="62">
        <f t="shared" si="8"/>
        <v>8270060</v>
      </c>
      <c r="I77" s="62">
        <f t="shared" si="9"/>
        <v>8683563</v>
      </c>
      <c r="J77" s="63">
        <f t="shared" si="5"/>
        <v>18000</v>
      </c>
      <c r="K77" s="64">
        <f t="shared" si="6"/>
        <v>1300200</v>
      </c>
      <c r="L77" s="48" t="s">
        <v>40</v>
      </c>
      <c r="M77" s="2"/>
      <c r="N77" s="2"/>
    </row>
    <row r="78" spans="1:14" x14ac:dyDescent="0.25">
      <c r="A78" s="47">
        <v>77</v>
      </c>
      <c r="B78" s="47">
        <v>1505</v>
      </c>
      <c r="C78" s="47">
        <v>15</v>
      </c>
      <c r="D78" s="48" t="s">
        <v>6</v>
      </c>
      <c r="E78" s="47">
        <v>394</v>
      </c>
      <c r="F78" s="61">
        <f t="shared" si="7"/>
        <v>433.40000000000003</v>
      </c>
      <c r="G78" s="47">
        <v>20990</v>
      </c>
      <c r="H78" s="62">
        <f t="shared" si="8"/>
        <v>8270060</v>
      </c>
      <c r="I78" s="62">
        <f t="shared" si="9"/>
        <v>8683563</v>
      </c>
      <c r="J78" s="63">
        <f t="shared" si="5"/>
        <v>18000</v>
      </c>
      <c r="K78" s="64">
        <f t="shared" si="6"/>
        <v>1300200</v>
      </c>
      <c r="L78" s="48" t="s">
        <v>40</v>
      </c>
      <c r="M78" s="2"/>
      <c r="N78" s="2"/>
    </row>
    <row r="79" spans="1:14" x14ac:dyDescent="0.25">
      <c r="A79" s="47">
        <v>78</v>
      </c>
      <c r="B79" s="47">
        <v>1508</v>
      </c>
      <c r="C79" s="47">
        <v>15</v>
      </c>
      <c r="D79" s="48" t="s">
        <v>6</v>
      </c>
      <c r="E79" s="47">
        <v>401</v>
      </c>
      <c r="F79" s="61">
        <f t="shared" si="7"/>
        <v>441.1</v>
      </c>
      <c r="G79" s="47">
        <v>20990</v>
      </c>
      <c r="H79" s="62">
        <f t="shared" si="8"/>
        <v>8416990</v>
      </c>
      <c r="I79" s="62">
        <f t="shared" si="9"/>
        <v>8837839.5</v>
      </c>
      <c r="J79" s="63">
        <f t="shared" si="5"/>
        <v>18500</v>
      </c>
      <c r="K79" s="64">
        <f t="shared" si="6"/>
        <v>1323300</v>
      </c>
      <c r="L79" s="48" t="s">
        <v>40</v>
      </c>
      <c r="M79" s="2"/>
      <c r="N79" s="2"/>
    </row>
    <row r="80" spans="1:14" x14ac:dyDescent="0.25">
      <c r="A80" s="47">
        <v>79</v>
      </c>
      <c r="B80" s="47">
        <v>1605</v>
      </c>
      <c r="C80" s="47">
        <v>16</v>
      </c>
      <c r="D80" s="48" t="s">
        <v>6</v>
      </c>
      <c r="E80" s="47">
        <v>394</v>
      </c>
      <c r="F80" s="61">
        <f t="shared" si="7"/>
        <v>433.40000000000003</v>
      </c>
      <c r="G80" s="47">
        <v>21080</v>
      </c>
      <c r="H80" s="62">
        <f t="shared" si="8"/>
        <v>8305520</v>
      </c>
      <c r="I80" s="62">
        <f t="shared" si="9"/>
        <v>8720796</v>
      </c>
      <c r="J80" s="63">
        <f t="shared" si="5"/>
        <v>18000</v>
      </c>
      <c r="K80" s="64">
        <f t="shared" si="6"/>
        <v>1300200</v>
      </c>
      <c r="L80" s="47" t="s">
        <v>40</v>
      </c>
      <c r="M80" s="2"/>
      <c r="N80" s="2"/>
    </row>
    <row r="81" spans="1:12" x14ac:dyDescent="0.25">
      <c r="A81" s="47">
        <v>80</v>
      </c>
      <c r="B81" s="47">
        <v>1608</v>
      </c>
      <c r="C81" s="47">
        <v>16</v>
      </c>
      <c r="D81" s="48" t="s">
        <v>6</v>
      </c>
      <c r="E81" s="47">
        <v>401</v>
      </c>
      <c r="F81" s="61">
        <f t="shared" si="7"/>
        <v>441.1</v>
      </c>
      <c r="G81" s="47">
        <v>21080</v>
      </c>
      <c r="H81" s="62">
        <f t="shared" si="8"/>
        <v>8453080</v>
      </c>
      <c r="I81" s="62">
        <f t="shared" si="9"/>
        <v>8875734</v>
      </c>
      <c r="J81" s="63">
        <f t="shared" si="5"/>
        <v>18500</v>
      </c>
      <c r="K81" s="64">
        <f t="shared" si="6"/>
        <v>1323300</v>
      </c>
      <c r="L81" s="47" t="s">
        <v>40</v>
      </c>
    </row>
    <row r="82" spans="1:12" x14ac:dyDescent="0.25">
      <c r="A82" s="47">
        <v>81</v>
      </c>
      <c r="B82" s="48">
        <v>1705</v>
      </c>
      <c r="C82" s="48">
        <v>17</v>
      </c>
      <c r="D82" s="48" t="s">
        <v>6</v>
      </c>
      <c r="E82" s="47">
        <v>394</v>
      </c>
      <c r="F82" s="61">
        <f t="shared" si="7"/>
        <v>433.40000000000003</v>
      </c>
      <c r="G82" s="47">
        <v>21170</v>
      </c>
      <c r="H82" s="62">
        <f t="shared" si="8"/>
        <v>8340980</v>
      </c>
      <c r="I82" s="62">
        <f t="shared" si="9"/>
        <v>8758029</v>
      </c>
      <c r="J82" s="63">
        <f t="shared" si="5"/>
        <v>18000</v>
      </c>
      <c r="K82" s="64">
        <f t="shared" si="6"/>
        <v>1300200</v>
      </c>
      <c r="L82" s="47" t="s">
        <v>40</v>
      </c>
    </row>
    <row r="83" spans="1:12" x14ac:dyDescent="0.25">
      <c r="A83" s="47">
        <v>82</v>
      </c>
      <c r="B83" s="48">
        <v>1708</v>
      </c>
      <c r="C83" s="48">
        <v>17</v>
      </c>
      <c r="D83" s="48" t="s">
        <v>6</v>
      </c>
      <c r="E83" s="47">
        <v>401</v>
      </c>
      <c r="F83" s="61">
        <f t="shared" si="7"/>
        <v>441.1</v>
      </c>
      <c r="G83" s="47">
        <v>21170</v>
      </c>
      <c r="H83" s="62">
        <f t="shared" si="8"/>
        <v>8489170</v>
      </c>
      <c r="I83" s="62">
        <f t="shared" si="9"/>
        <v>8913628.5</v>
      </c>
      <c r="J83" s="63">
        <f t="shared" si="5"/>
        <v>18500</v>
      </c>
      <c r="K83" s="64">
        <f t="shared" si="6"/>
        <v>1323300</v>
      </c>
      <c r="L83" s="47" t="s">
        <v>40</v>
      </c>
    </row>
    <row r="84" spans="1:12" x14ac:dyDescent="0.25">
      <c r="A84" s="47">
        <v>83</v>
      </c>
      <c r="B84" s="48">
        <v>1805</v>
      </c>
      <c r="C84" s="48">
        <v>18</v>
      </c>
      <c r="D84" s="48" t="s">
        <v>55</v>
      </c>
      <c r="E84" s="47">
        <v>394</v>
      </c>
      <c r="F84" s="61">
        <f t="shared" si="7"/>
        <v>433.40000000000003</v>
      </c>
      <c r="G84" s="47">
        <v>21260</v>
      </c>
      <c r="H84" s="62">
        <f t="shared" si="8"/>
        <v>8376440</v>
      </c>
      <c r="I84" s="62">
        <f t="shared" si="9"/>
        <v>8795262</v>
      </c>
      <c r="J84" s="63">
        <f t="shared" si="5"/>
        <v>18500</v>
      </c>
      <c r="K84" s="64">
        <f t="shared" si="6"/>
        <v>1300200</v>
      </c>
      <c r="L84" s="48" t="s">
        <v>40</v>
      </c>
    </row>
    <row r="85" spans="1:12" x14ac:dyDescent="0.25">
      <c r="A85" s="65" t="s">
        <v>5</v>
      </c>
      <c r="B85" s="65"/>
      <c r="C85" s="65"/>
      <c r="D85" s="65"/>
      <c r="E85" s="50">
        <f>SUM(E2:E84)</f>
        <v>37500</v>
      </c>
      <c r="F85" s="66">
        <f>SUM(F2:F84)</f>
        <v>41250.000000000015</v>
      </c>
      <c r="G85" s="48"/>
      <c r="H85" s="67">
        <f>SUM(H2:H84)</f>
        <v>768513270</v>
      </c>
      <c r="I85" s="67">
        <f>SUM(I2:I84)</f>
        <v>806938933.5</v>
      </c>
      <c r="J85" s="68"/>
      <c r="K85" s="67">
        <f>SUM(K2:K84)</f>
        <v>123750000</v>
      </c>
      <c r="L85" s="48"/>
    </row>
    <row r="88" spans="1:12" ht="16.5" x14ac:dyDescent="0.3">
      <c r="A88" s="69" t="s">
        <v>43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</row>
    <row r="89" spans="1:12" ht="48.75" customHeight="1" x14ac:dyDescent="0.25">
      <c r="A89" s="59" t="s">
        <v>1</v>
      </c>
      <c r="B89" s="60" t="s">
        <v>0</v>
      </c>
      <c r="C89" s="60" t="s">
        <v>3</v>
      </c>
      <c r="D89" s="71" t="s">
        <v>2</v>
      </c>
      <c r="E89" s="60" t="s">
        <v>45</v>
      </c>
      <c r="F89" s="60" t="s">
        <v>4</v>
      </c>
      <c r="G89" s="60" t="s">
        <v>51</v>
      </c>
      <c r="H89" s="60" t="s">
        <v>47</v>
      </c>
      <c r="I89" s="60" t="s">
        <v>48</v>
      </c>
      <c r="J89" s="60" t="s">
        <v>49</v>
      </c>
      <c r="K89" s="60" t="s">
        <v>50</v>
      </c>
      <c r="L89" s="60" t="s">
        <v>39</v>
      </c>
    </row>
    <row r="90" spans="1:12" x14ac:dyDescent="0.25">
      <c r="A90" s="47">
        <v>84</v>
      </c>
      <c r="B90" s="47">
        <v>1601</v>
      </c>
      <c r="C90" s="47">
        <v>16</v>
      </c>
      <c r="D90" s="48" t="s">
        <v>6</v>
      </c>
      <c r="E90" s="72">
        <v>408</v>
      </c>
      <c r="F90" s="61">
        <f t="shared" ref="F90:F126" si="10">E90*1.1</f>
        <v>448.8</v>
      </c>
      <c r="G90" s="47">
        <f>G80</f>
        <v>21080</v>
      </c>
      <c r="H90" s="62">
        <f t="shared" ref="H90:H126" si="11">E90*G90</f>
        <v>8600640</v>
      </c>
      <c r="I90" s="62">
        <f t="shared" ref="I90:I126" si="12">H90*1.05</f>
        <v>9030672</v>
      </c>
      <c r="J90" s="63">
        <f t="shared" ref="J90:J126" si="13">MROUND((I90*0.025/12),500)</f>
        <v>19000</v>
      </c>
      <c r="K90" s="64">
        <f t="shared" ref="K90:K126" si="14">F90*3000</f>
        <v>1346400</v>
      </c>
      <c r="L90" s="47" t="s">
        <v>40</v>
      </c>
    </row>
    <row r="91" spans="1:12" x14ac:dyDescent="0.25">
      <c r="A91" s="47">
        <v>85</v>
      </c>
      <c r="B91" s="47">
        <v>1602</v>
      </c>
      <c r="C91" s="47">
        <v>16</v>
      </c>
      <c r="D91" s="48" t="s">
        <v>30</v>
      </c>
      <c r="E91" s="72">
        <v>572</v>
      </c>
      <c r="F91" s="61">
        <f t="shared" si="10"/>
        <v>629.20000000000005</v>
      </c>
      <c r="G91" s="47">
        <f>G90</f>
        <v>21080</v>
      </c>
      <c r="H91" s="62">
        <f t="shared" si="11"/>
        <v>12057760</v>
      </c>
      <c r="I91" s="62">
        <f t="shared" si="12"/>
        <v>12660648</v>
      </c>
      <c r="J91" s="63">
        <f t="shared" si="13"/>
        <v>26500</v>
      </c>
      <c r="K91" s="64">
        <f t="shared" si="14"/>
        <v>1887600.0000000002</v>
      </c>
      <c r="L91" s="47" t="s">
        <v>40</v>
      </c>
    </row>
    <row r="92" spans="1:12" x14ac:dyDescent="0.25">
      <c r="A92" s="47">
        <v>86</v>
      </c>
      <c r="B92" s="47">
        <v>1603</v>
      </c>
      <c r="C92" s="47">
        <v>16</v>
      </c>
      <c r="D92" s="48" t="s">
        <v>30</v>
      </c>
      <c r="E92" s="72">
        <v>563</v>
      </c>
      <c r="F92" s="61">
        <f t="shared" si="10"/>
        <v>619.30000000000007</v>
      </c>
      <c r="G92" s="47">
        <f t="shared" ref="G92:G97" si="15">G91</f>
        <v>21080</v>
      </c>
      <c r="H92" s="62">
        <f t="shared" si="11"/>
        <v>11868040</v>
      </c>
      <c r="I92" s="62">
        <f t="shared" si="12"/>
        <v>12461442</v>
      </c>
      <c r="J92" s="63">
        <f t="shared" si="13"/>
        <v>26000</v>
      </c>
      <c r="K92" s="64">
        <f t="shared" si="14"/>
        <v>1857900.0000000002</v>
      </c>
      <c r="L92" s="47" t="s">
        <v>40</v>
      </c>
    </row>
    <row r="93" spans="1:12" x14ac:dyDescent="0.25">
      <c r="A93" s="47">
        <v>87</v>
      </c>
      <c r="B93" s="47">
        <v>1604</v>
      </c>
      <c r="C93" s="47">
        <v>16</v>
      </c>
      <c r="D93" s="48" t="s">
        <v>6</v>
      </c>
      <c r="E93" s="72">
        <v>394</v>
      </c>
      <c r="F93" s="61">
        <f t="shared" si="10"/>
        <v>433.40000000000003</v>
      </c>
      <c r="G93" s="47">
        <f t="shared" si="15"/>
        <v>21080</v>
      </c>
      <c r="H93" s="62">
        <f t="shared" si="11"/>
        <v>8305520</v>
      </c>
      <c r="I93" s="62">
        <f t="shared" si="12"/>
        <v>8720796</v>
      </c>
      <c r="J93" s="63">
        <f t="shared" si="13"/>
        <v>18000</v>
      </c>
      <c r="K93" s="64">
        <f t="shared" si="14"/>
        <v>1300200</v>
      </c>
      <c r="L93" s="47" t="s">
        <v>40</v>
      </c>
    </row>
    <row r="94" spans="1:12" x14ac:dyDescent="0.25">
      <c r="A94" s="47">
        <v>88</v>
      </c>
      <c r="B94" s="47">
        <v>1701</v>
      </c>
      <c r="C94" s="47">
        <v>17</v>
      </c>
      <c r="D94" s="48" t="s">
        <v>6</v>
      </c>
      <c r="E94" s="72">
        <v>408</v>
      </c>
      <c r="F94" s="61">
        <f t="shared" si="10"/>
        <v>448.8</v>
      </c>
      <c r="G94" s="47">
        <f>G82</f>
        <v>21170</v>
      </c>
      <c r="H94" s="62">
        <f t="shared" si="11"/>
        <v>8637360</v>
      </c>
      <c r="I94" s="62">
        <f t="shared" si="12"/>
        <v>9069228</v>
      </c>
      <c r="J94" s="63">
        <f t="shared" si="13"/>
        <v>19000</v>
      </c>
      <c r="K94" s="64">
        <f t="shared" si="14"/>
        <v>1346400</v>
      </c>
      <c r="L94" s="47" t="s">
        <v>40</v>
      </c>
    </row>
    <row r="95" spans="1:12" x14ac:dyDescent="0.25">
      <c r="A95" s="47">
        <v>89</v>
      </c>
      <c r="B95" s="47">
        <v>1702</v>
      </c>
      <c r="C95" s="47">
        <v>17</v>
      </c>
      <c r="D95" s="48" t="s">
        <v>30</v>
      </c>
      <c r="E95" s="72">
        <v>572</v>
      </c>
      <c r="F95" s="61">
        <f t="shared" si="10"/>
        <v>629.20000000000005</v>
      </c>
      <c r="G95" s="47">
        <f t="shared" si="15"/>
        <v>21170</v>
      </c>
      <c r="H95" s="62">
        <f t="shared" si="11"/>
        <v>12109240</v>
      </c>
      <c r="I95" s="62">
        <f t="shared" si="12"/>
        <v>12714702</v>
      </c>
      <c r="J95" s="63">
        <f t="shared" si="13"/>
        <v>26500</v>
      </c>
      <c r="K95" s="64">
        <f t="shared" si="14"/>
        <v>1887600.0000000002</v>
      </c>
      <c r="L95" s="47" t="s">
        <v>40</v>
      </c>
    </row>
    <row r="96" spans="1:12" x14ac:dyDescent="0.25">
      <c r="A96" s="47">
        <v>90</v>
      </c>
      <c r="B96" s="47">
        <v>1703</v>
      </c>
      <c r="C96" s="47">
        <v>17</v>
      </c>
      <c r="D96" s="48" t="s">
        <v>30</v>
      </c>
      <c r="E96" s="72">
        <v>563</v>
      </c>
      <c r="F96" s="61">
        <f t="shared" si="10"/>
        <v>619.30000000000007</v>
      </c>
      <c r="G96" s="47">
        <f t="shared" si="15"/>
        <v>21170</v>
      </c>
      <c r="H96" s="62">
        <f t="shared" si="11"/>
        <v>11918710</v>
      </c>
      <c r="I96" s="62">
        <f t="shared" si="12"/>
        <v>12514645.5</v>
      </c>
      <c r="J96" s="63">
        <f t="shared" si="13"/>
        <v>26000</v>
      </c>
      <c r="K96" s="64">
        <f t="shared" si="14"/>
        <v>1857900.0000000002</v>
      </c>
      <c r="L96" s="47" t="s">
        <v>40</v>
      </c>
    </row>
    <row r="97" spans="1:12" x14ac:dyDescent="0.25">
      <c r="A97" s="47">
        <v>91</v>
      </c>
      <c r="B97" s="47">
        <v>1704</v>
      </c>
      <c r="C97" s="47">
        <v>17</v>
      </c>
      <c r="D97" s="48" t="s">
        <v>6</v>
      </c>
      <c r="E97" s="72">
        <v>394</v>
      </c>
      <c r="F97" s="61">
        <f t="shared" si="10"/>
        <v>433.40000000000003</v>
      </c>
      <c r="G97" s="47">
        <f t="shared" si="15"/>
        <v>21170</v>
      </c>
      <c r="H97" s="62">
        <f t="shared" si="11"/>
        <v>8340980</v>
      </c>
      <c r="I97" s="62">
        <f t="shared" si="12"/>
        <v>8758029</v>
      </c>
      <c r="J97" s="63">
        <f t="shared" si="13"/>
        <v>18000</v>
      </c>
      <c r="K97" s="64">
        <f t="shared" si="14"/>
        <v>1300200</v>
      </c>
      <c r="L97" s="47" t="s">
        <v>40</v>
      </c>
    </row>
    <row r="98" spans="1:12" x14ac:dyDescent="0.25">
      <c r="A98" s="47">
        <v>92</v>
      </c>
      <c r="B98" s="47">
        <v>1801</v>
      </c>
      <c r="C98" s="47">
        <v>18</v>
      </c>
      <c r="D98" s="48" t="s">
        <v>6</v>
      </c>
      <c r="E98" s="72">
        <v>408</v>
      </c>
      <c r="F98" s="61">
        <f t="shared" si="10"/>
        <v>448.8</v>
      </c>
      <c r="G98" s="47">
        <f>G84</f>
        <v>21260</v>
      </c>
      <c r="H98" s="62">
        <f t="shared" si="11"/>
        <v>8674080</v>
      </c>
      <c r="I98" s="62">
        <f t="shared" si="12"/>
        <v>9107784</v>
      </c>
      <c r="J98" s="63">
        <f t="shared" si="13"/>
        <v>19000</v>
      </c>
      <c r="K98" s="64">
        <f t="shared" si="14"/>
        <v>1346400</v>
      </c>
      <c r="L98" s="47" t="s">
        <v>40</v>
      </c>
    </row>
    <row r="99" spans="1:12" x14ac:dyDescent="0.25">
      <c r="A99" s="47">
        <v>93</v>
      </c>
      <c r="B99" s="47">
        <v>1802</v>
      </c>
      <c r="C99" s="47">
        <v>18</v>
      </c>
      <c r="D99" s="48" t="s">
        <v>30</v>
      </c>
      <c r="E99" s="72">
        <v>572</v>
      </c>
      <c r="F99" s="61">
        <f t="shared" si="10"/>
        <v>629.20000000000005</v>
      </c>
      <c r="G99" s="47">
        <f t="shared" ref="G99:G102" si="16">G98</f>
        <v>21260</v>
      </c>
      <c r="H99" s="62">
        <f t="shared" si="11"/>
        <v>12160720</v>
      </c>
      <c r="I99" s="62">
        <f t="shared" si="12"/>
        <v>12768756</v>
      </c>
      <c r="J99" s="63">
        <f t="shared" si="13"/>
        <v>26500</v>
      </c>
      <c r="K99" s="64">
        <f t="shared" si="14"/>
        <v>1887600.0000000002</v>
      </c>
      <c r="L99" s="47" t="s">
        <v>40</v>
      </c>
    </row>
    <row r="100" spans="1:12" x14ac:dyDescent="0.25">
      <c r="A100" s="47">
        <v>94</v>
      </c>
      <c r="B100" s="47">
        <v>1803</v>
      </c>
      <c r="C100" s="47">
        <v>18</v>
      </c>
      <c r="D100" s="48" t="s">
        <v>30</v>
      </c>
      <c r="E100" s="72">
        <v>563</v>
      </c>
      <c r="F100" s="61">
        <f t="shared" si="10"/>
        <v>619.30000000000007</v>
      </c>
      <c r="G100" s="47">
        <f t="shared" si="16"/>
        <v>21260</v>
      </c>
      <c r="H100" s="62">
        <f t="shared" si="11"/>
        <v>11969380</v>
      </c>
      <c r="I100" s="62">
        <f t="shared" si="12"/>
        <v>12567849</v>
      </c>
      <c r="J100" s="63">
        <f t="shared" si="13"/>
        <v>26000</v>
      </c>
      <c r="K100" s="64">
        <f t="shared" si="14"/>
        <v>1857900.0000000002</v>
      </c>
      <c r="L100" s="47" t="s">
        <v>40</v>
      </c>
    </row>
    <row r="101" spans="1:12" x14ac:dyDescent="0.25">
      <c r="A101" s="47">
        <v>95</v>
      </c>
      <c r="B101" s="47">
        <v>1804</v>
      </c>
      <c r="C101" s="47">
        <v>18</v>
      </c>
      <c r="D101" s="48" t="s">
        <v>6</v>
      </c>
      <c r="E101" s="72">
        <v>394</v>
      </c>
      <c r="F101" s="61">
        <f t="shared" si="10"/>
        <v>433.40000000000003</v>
      </c>
      <c r="G101" s="47">
        <f t="shared" si="16"/>
        <v>21260</v>
      </c>
      <c r="H101" s="62">
        <f t="shared" si="11"/>
        <v>8376440</v>
      </c>
      <c r="I101" s="62">
        <f t="shared" si="12"/>
        <v>8795262</v>
      </c>
      <c r="J101" s="63">
        <f t="shared" si="13"/>
        <v>18500</v>
      </c>
      <c r="K101" s="64">
        <f t="shared" si="14"/>
        <v>1300200</v>
      </c>
      <c r="L101" s="47" t="s">
        <v>40</v>
      </c>
    </row>
    <row r="102" spans="1:12" x14ac:dyDescent="0.25">
      <c r="A102" s="47">
        <v>96</v>
      </c>
      <c r="B102" s="47">
        <v>1808</v>
      </c>
      <c r="C102" s="47">
        <v>18</v>
      </c>
      <c r="D102" s="47" t="s">
        <v>6</v>
      </c>
      <c r="E102" s="61">
        <v>401</v>
      </c>
      <c r="F102" s="61">
        <f t="shared" si="10"/>
        <v>441.1</v>
      </c>
      <c r="G102" s="47">
        <f t="shared" si="16"/>
        <v>21260</v>
      </c>
      <c r="H102" s="62">
        <f t="shared" si="11"/>
        <v>8525260</v>
      </c>
      <c r="I102" s="62">
        <f t="shared" si="12"/>
        <v>8951523</v>
      </c>
      <c r="J102" s="63">
        <f t="shared" si="13"/>
        <v>18500</v>
      </c>
      <c r="K102" s="64">
        <f t="shared" si="14"/>
        <v>1323300</v>
      </c>
      <c r="L102" s="47" t="s">
        <v>40</v>
      </c>
    </row>
    <row r="103" spans="1:12" x14ac:dyDescent="0.25">
      <c r="A103" s="47">
        <v>97</v>
      </c>
      <c r="B103" s="47">
        <v>1901</v>
      </c>
      <c r="C103" s="47">
        <v>19</v>
      </c>
      <c r="D103" s="48" t="s">
        <v>6</v>
      </c>
      <c r="E103" s="47">
        <v>408</v>
      </c>
      <c r="F103" s="61">
        <f t="shared" si="10"/>
        <v>448.8</v>
      </c>
      <c r="G103" s="47">
        <f>G102+80</f>
        <v>21340</v>
      </c>
      <c r="H103" s="62">
        <f t="shared" si="11"/>
        <v>8706720</v>
      </c>
      <c r="I103" s="62">
        <f t="shared" si="12"/>
        <v>9142056</v>
      </c>
      <c r="J103" s="63">
        <f t="shared" si="13"/>
        <v>19000</v>
      </c>
      <c r="K103" s="64">
        <f t="shared" si="14"/>
        <v>1346400</v>
      </c>
      <c r="L103" s="47" t="s">
        <v>40</v>
      </c>
    </row>
    <row r="104" spans="1:12" x14ac:dyDescent="0.25">
      <c r="A104" s="47">
        <v>98</v>
      </c>
      <c r="B104" s="47">
        <v>1902</v>
      </c>
      <c r="C104" s="47">
        <v>19</v>
      </c>
      <c r="D104" s="48" t="s">
        <v>30</v>
      </c>
      <c r="E104" s="47">
        <v>572</v>
      </c>
      <c r="F104" s="61">
        <f t="shared" si="10"/>
        <v>629.20000000000005</v>
      </c>
      <c r="G104" s="47">
        <f t="shared" ref="G104:G110" si="17">G103</f>
        <v>21340</v>
      </c>
      <c r="H104" s="62">
        <f t="shared" si="11"/>
        <v>12206480</v>
      </c>
      <c r="I104" s="62">
        <f t="shared" si="12"/>
        <v>12816804</v>
      </c>
      <c r="J104" s="63">
        <f t="shared" si="13"/>
        <v>26500</v>
      </c>
      <c r="K104" s="64">
        <f t="shared" si="14"/>
        <v>1887600.0000000002</v>
      </c>
      <c r="L104" s="47" t="s">
        <v>40</v>
      </c>
    </row>
    <row r="105" spans="1:12" x14ac:dyDescent="0.25">
      <c r="A105" s="47">
        <v>99</v>
      </c>
      <c r="B105" s="47">
        <v>1903</v>
      </c>
      <c r="C105" s="47">
        <v>19</v>
      </c>
      <c r="D105" s="48" t="s">
        <v>30</v>
      </c>
      <c r="E105" s="47">
        <v>563</v>
      </c>
      <c r="F105" s="61">
        <f t="shared" si="10"/>
        <v>619.30000000000007</v>
      </c>
      <c r="G105" s="47">
        <f t="shared" si="17"/>
        <v>21340</v>
      </c>
      <c r="H105" s="62">
        <f t="shared" si="11"/>
        <v>12014420</v>
      </c>
      <c r="I105" s="62">
        <f t="shared" si="12"/>
        <v>12615141</v>
      </c>
      <c r="J105" s="63">
        <f t="shared" si="13"/>
        <v>26500</v>
      </c>
      <c r="K105" s="64">
        <f t="shared" si="14"/>
        <v>1857900.0000000002</v>
      </c>
      <c r="L105" s="47" t="s">
        <v>40</v>
      </c>
    </row>
    <row r="106" spans="1:12" x14ac:dyDescent="0.25">
      <c r="A106" s="47">
        <v>100</v>
      </c>
      <c r="B106" s="47">
        <v>1904</v>
      </c>
      <c r="C106" s="47">
        <v>19</v>
      </c>
      <c r="D106" s="48" t="s">
        <v>6</v>
      </c>
      <c r="E106" s="47">
        <v>394</v>
      </c>
      <c r="F106" s="61">
        <f t="shared" si="10"/>
        <v>433.40000000000003</v>
      </c>
      <c r="G106" s="47">
        <f t="shared" si="17"/>
        <v>21340</v>
      </c>
      <c r="H106" s="62">
        <f t="shared" si="11"/>
        <v>8407960</v>
      </c>
      <c r="I106" s="62">
        <f t="shared" si="12"/>
        <v>8828358</v>
      </c>
      <c r="J106" s="63">
        <f t="shared" si="13"/>
        <v>18500</v>
      </c>
      <c r="K106" s="64">
        <f t="shared" si="14"/>
        <v>1300200</v>
      </c>
      <c r="L106" s="47" t="s">
        <v>40</v>
      </c>
    </row>
    <row r="107" spans="1:12" x14ac:dyDescent="0.25">
      <c r="A107" s="47">
        <v>101</v>
      </c>
      <c r="B107" s="47">
        <v>1905</v>
      </c>
      <c r="C107" s="47">
        <v>19</v>
      </c>
      <c r="D107" s="48" t="s">
        <v>6</v>
      </c>
      <c r="E107" s="47">
        <v>394</v>
      </c>
      <c r="F107" s="61">
        <f t="shared" si="10"/>
        <v>433.40000000000003</v>
      </c>
      <c r="G107" s="47">
        <f t="shared" si="17"/>
        <v>21340</v>
      </c>
      <c r="H107" s="62">
        <f t="shared" si="11"/>
        <v>8407960</v>
      </c>
      <c r="I107" s="62">
        <f t="shared" si="12"/>
        <v>8828358</v>
      </c>
      <c r="J107" s="63">
        <f t="shared" si="13"/>
        <v>18500</v>
      </c>
      <c r="K107" s="64">
        <f t="shared" si="14"/>
        <v>1300200</v>
      </c>
      <c r="L107" s="47" t="s">
        <v>40</v>
      </c>
    </row>
    <row r="108" spans="1:12" x14ac:dyDescent="0.25">
      <c r="A108" s="47">
        <v>102</v>
      </c>
      <c r="B108" s="47">
        <v>1906</v>
      </c>
      <c r="C108" s="47">
        <v>19</v>
      </c>
      <c r="D108" s="48" t="s">
        <v>30</v>
      </c>
      <c r="E108" s="47">
        <v>639</v>
      </c>
      <c r="F108" s="61">
        <f t="shared" si="10"/>
        <v>702.90000000000009</v>
      </c>
      <c r="G108" s="47">
        <f t="shared" si="17"/>
        <v>21340</v>
      </c>
      <c r="H108" s="62">
        <f t="shared" si="11"/>
        <v>13636260</v>
      </c>
      <c r="I108" s="62">
        <f t="shared" si="12"/>
        <v>14318073</v>
      </c>
      <c r="J108" s="63">
        <f t="shared" si="13"/>
        <v>30000</v>
      </c>
      <c r="K108" s="64">
        <f t="shared" si="14"/>
        <v>2108700.0000000005</v>
      </c>
      <c r="L108" s="47" t="s">
        <v>40</v>
      </c>
    </row>
    <row r="109" spans="1:12" x14ac:dyDescent="0.25">
      <c r="A109" s="47">
        <v>103</v>
      </c>
      <c r="B109" s="47">
        <v>1907</v>
      </c>
      <c r="C109" s="47">
        <v>19</v>
      </c>
      <c r="D109" s="48" t="s">
        <v>30</v>
      </c>
      <c r="E109" s="47">
        <v>639</v>
      </c>
      <c r="F109" s="61">
        <f t="shared" si="10"/>
        <v>702.90000000000009</v>
      </c>
      <c r="G109" s="47">
        <f t="shared" si="17"/>
        <v>21340</v>
      </c>
      <c r="H109" s="62">
        <f t="shared" si="11"/>
        <v>13636260</v>
      </c>
      <c r="I109" s="62">
        <f t="shared" si="12"/>
        <v>14318073</v>
      </c>
      <c r="J109" s="63">
        <f t="shared" si="13"/>
        <v>30000</v>
      </c>
      <c r="K109" s="64">
        <f t="shared" si="14"/>
        <v>2108700.0000000005</v>
      </c>
      <c r="L109" s="47" t="s">
        <v>40</v>
      </c>
    </row>
    <row r="110" spans="1:12" x14ac:dyDescent="0.25">
      <c r="A110" s="47">
        <v>104</v>
      </c>
      <c r="B110" s="47">
        <v>1908</v>
      </c>
      <c r="C110" s="47">
        <v>19</v>
      </c>
      <c r="D110" s="48" t="s">
        <v>6</v>
      </c>
      <c r="E110" s="47">
        <v>401</v>
      </c>
      <c r="F110" s="61">
        <f t="shared" si="10"/>
        <v>441.1</v>
      </c>
      <c r="G110" s="47">
        <f t="shared" si="17"/>
        <v>21340</v>
      </c>
      <c r="H110" s="62">
        <f t="shared" si="11"/>
        <v>8557340</v>
      </c>
      <c r="I110" s="62">
        <f t="shared" si="12"/>
        <v>8985207</v>
      </c>
      <c r="J110" s="63">
        <f t="shared" si="13"/>
        <v>18500</v>
      </c>
      <c r="K110" s="64">
        <f t="shared" si="14"/>
        <v>1323300</v>
      </c>
      <c r="L110" s="47" t="s">
        <v>40</v>
      </c>
    </row>
    <row r="111" spans="1:12" x14ac:dyDescent="0.25">
      <c r="A111" s="47">
        <v>105</v>
      </c>
      <c r="B111" s="47">
        <v>2001</v>
      </c>
      <c r="C111" s="47">
        <v>20</v>
      </c>
      <c r="D111" s="48" t="s">
        <v>6</v>
      </c>
      <c r="E111" s="47">
        <v>408</v>
      </c>
      <c r="F111" s="61">
        <f t="shared" si="10"/>
        <v>448.8</v>
      </c>
      <c r="G111" s="47">
        <f>G110+80</f>
        <v>21420</v>
      </c>
      <c r="H111" s="62">
        <f t="shared" si="11"/>
        <v>8739360</v>
      </c>
      <c r="I111" s="62">
        <f t="shared" si="12"/>
        <v>9176328</v>
      </c>
      <c r="J111" s="63">
        <f t="shared" si="13"/>
        <v>19000</v>
      </c>
      <c r="K111" s="64">
        <f t="shared" si="14"/>
        <v>1346400</v>
      </c>
      <c r="L111" s="47" t="s">
        <v>40</v>
      </c>
    </row>
    <row r="112" spans="1:12" x14ac:dyDescent="0.25">
      <c r="A112" s="47">
        <v>106</v>
      </c>
      <c r="B112" s="47">
        <v>2002</v>
      </c>
      <c r="C112" s="47">
        <v>20</v>
      </c>
      <c r="D112" s="48" t="s">
        <v>30</v>
      </c>
      <c r="E112" s="47">
        <v>572</v>
      </c>
      <c r="F112" s="61">
        <f t="shared" si="10"/>
        <v>629.20000000000005</v>
      </c>
      <c r="G112" s="47">
        <f t="shared" ref="G112:G122" si="18">G111</f>
        <v>21420</v>
      </c>
      <c r="H112" s="62">
        <f t="shared" si="11"/>
        <v>12252240</v>
      </c>
      <c r="I112" s="62">
        <f t="shared" si="12"/>
        <v>12864852</v>
      </c>
      <c r="J112" s="63">
        <f t="shared" si="13"/>
        <v>27000</v>
      </c>
      <c r="K112" s="64">
        <f t="shared" si="14"/>
        <v>1887600.0000000002</v>
      </c>
      <c r="L112" s="47" t="s">
        <v>40</v>
      </c>
    </row>
    <row r="113" spans="1:14" x14ac:dyDescent="0.25">
      <c r="A113" s="47">
        <v>107</v>
      </c>
      <c r="B113" s="47">
        <v>2003</v>
      </c>
      <c r="C113" s="47">
        <v>20</v>
      </c>
      <c r="D113" s="48" t="s">
        <v>30</v>
      </c>
      <c r="E113" s="47">
        <v>563</v>
      </c>
      <c r="F113" s="61">
        <f t="shared" si="10"/>
        <v>619.30000000000007</v>
      </c>
      <c r="G113" s="47">
        <f t="shared" si="18"/>
        <v>21420</v>
      </c>
      <c r="H113" s="62">
        <f t="shared" si="11"/>
        <v>12059460</v>
      </c>
      <c r="I113" s="62">
        <f t="shared" si="12"/>
        <v>12662433</v>
      </c>
      <c r="J113" s="63">
        <f t="shared" si="13"/>
        <v>26500</v>
      </c>
      <c r="K113" s="64">
        <f t="shared" si="14"/>
        <v>1857900.0000000002</v>
      </c>
      <c r="L113" s="47" t="s">
        <v>40</v>
      </c>
    </row>
    <row r="114" spans="1:14" x14ac:dyDescent="0.25">
      <c r="A114" s="47">
        <v>108</v>
      </c>
      <c r="B114" s="47">
        <v>2004</v>
      </c>
      <c r="C114" s="47">
        <v>20</v>
      </c>
      <c r="D114" s="48" t="s">
        <v>6</v>
      </c>
      <c r="E114" s="47">
        <v>394</v>
      </c>
      <c r="F114" s="61">
        <f t="shared" si="10"/>
        <v>433.40000000000003</v>
      </c>
      <c r="G114" s="47">
        <f>G113</f>
        <v>21420</v>
      </c>
      <c r="H114" s="62">
        <f t="shared" si="11"/>
        <v>8439480</v>
      </c>
      <c r="I114" s="62">
        <f t="shared" si="12"/>
        <v>8861454</v>
      </c>
      <c r="J114" s="63">
        <f t="shared" si="13"/>
        <v>18500</v>
      </c>
      <c r="K114" s="64">
        <f t="shared" si="14"/>
        <v>1300200</v>
      </c>
      <c r="L114" s="47" t="s">
        <v>40</v>
      </c>
      <c r="N114" s="1">
        <f>115-32</f>
        <v>83</v>
      </c>
    </row>
    <row r="115" spans="1:14" x14ac:dyDescent="0.25">
      <c r="A115" s="47">
        <v>109</v>
      </c>
      <c r="B115" s="47">
        <v>2005</v>
      </c>
      <c r="C115" s="47">
        <v>20</v>
      </c>
      <c r="D115" s="48" t="s">
        <v>6</v>
      </c>
      <c r="E115" s="47">
        <v>394</v>
      </c>
      <c r="F115" s="61">
        <f t="shared" si="10"/>
        <v>433.40000000000003</v>
      </c>
      <c r="G115" s="47">
        <f>G114</f>
        <v>21420</v>
      </c>
      <c r="H115" s="62">
        <f t="shared" si="11"/>
        <v>8439480</v>
      </c>
      <c r="I115" s="62">
        <f t="shared" si="12"/>
        <v>8861454</v>
      </c>
      <c r="J115" s="63">
        <f t="shared" si="13"/>
        <v>18500</v>
      </c>
      <c r="K115" s="64">
        <f t="shared" si="14"/>
        <v>1300200</v>
      </c>
      <c r="L115" s="47" t="s">
        <v>40</v>
      </c>
      <c r="N115" s="1">
        <f>84+36</f>
        <v>120</v>
      </c>
    </row>
    <row r="116" spans="1:14" x14ac:dyDescent="0.25">
      <c r="A116" s="47">
        <v>110</v>
      </c>
      <c r="B116" s="47">
        <v>2006</v>
      </c>
      <c r="C116" s="47">
        <v>20</v>
      </c>
      <c r="D116" s="48" t="s">
        <v>30</v>
      </c>
      <c r="E116" s="47">
        <v>639</v>
      </c>
      <c r="F116" s="61">
        <f t="shared" si="10"/>
        <v>702.90000000000009</v>
      </c>
      <c r="G116" s="47">
        <f>G115</f>
        <v>21420</v>
      </c>
      <c r="H116" s="62">
        <f t="shared" si="11"/>
        <v>13687380</v>
      </c>
      <c r="I116" s="62">
        <f t="shared" si="12"/>
        <v>14371749</v>
      </c>
      <c r="J116" s="63">
        <f t="shared" si="13"/>
        <v>30000</v>
      </c>
      <c r="K116" s="64">
        <f t="shared" si="14"/>
        <v>2108700.0000000005</v>
      </c>
      <c r="L116" s="47" t="s">
        <v>40</v>
      </c>
    </row>
    <row r="117" spans="1:14" x14ac:dyDescent="0.25">
      <c r="A117" s="47">
        <v>111</v>
      </c>
      <c r="B117" s="47">
        <v>2007</v>
      </c>
      <c r="C117" s="47">
        <v>20</v>
      </c>
      <c r="D117" s="48" t="s">
        <v>30</v>
      </c>
      <c r="E117" s="47">
        <v>639</v>
      </c>
      <c r="F117" s="61">
        <f t="shared" si="10"/>
        <v>702.90000000000009</v>
      </c>
      <c r="G117" s="47">
        <f>G116</f>
        <v>21420</v>
      </c>
      <c r="H117" s="62">
        <f t="shared" si="11"/>
        <v>13687380</v>
      </c>
      <c r="I117" s="62">
        <f t="shared" si="12"/>
        <v>14371749</v>
      </c>
      <c r="J117" s="63">
        <f t="shared" si="13"/>
        <v>30000</v>
      </c>
      <c r="K117" s="64">
        <f t="shared" si="14"/>
        <v>2108700.0000000005</v>
      </c>
      <c r="L117" s="47" t="s">
        <v>40</v>
      </c>
    </row>
    <row r="118" spans="1:14" x14ac:dyDescent="0.25">
      <c r="A118" s="47">
        <v>112</v>
      </c>
      <c r="B118" s="47">
        <v>2008</v>
      </c>
      <c r="C118" s="47">
        <v>20</v>
      </c>
      <c r="D118" s="48" t="s">
        <v>6</v>
      </c>
      <c r="E118" s="47">
        <v>401</v>
      </c>
      <c r="F118" s="61">
        <f t="shared" si="10"/>
        <v>441.1</v>
      </c>
      <c r="G118" s="47">
        <f>G117</f>
        <v>21420</v>
      </c>
      <c r="H118" s="62">
        <f t="shared" si="11"/>
        <v>8589420</v>
      </c>
      <c r="I118" s="62">
        <f t="shared" si="12"/>
        <v>9018891</v>
      </c>
      <c r="J118" s="63">
        <f t="shared" si="13"/>
        <v>19000</v>
      </c>
      <c r="K118" s="64">
        <f t="shared" si="14"/>
        <v>1323300</v>
      </c>
      <c r="L118" s="47" t="s">
        <v>40</v>
      </c>
    </row>
    <row r="119" spans="1:14" x14ac:dyDescent="0.25">
      <c r="A119" s="47">
        <v>113</v>
      </c>
      <c r="B119" s="47">
        <v>2101</v>
      </c>
      <c r="C119" s="47">
        <v>21</v>
      </c>
      <c r="D119" s="48" t="s">
        <v>6</v>
      </c>
      <c r="E119" s="47">
        <v>408</v>
      </c>
      <c r="F119" s="61">
        <f t="shared" si="10"/>
        <v>448.8</v>
      </c>
      <c r="G119" s="47">
        <f>G118+80</f>
        <v>21500</v>
      </c>
      <c r="H119" s="62">
        <f t="shared" si="11"/>
        <v>8772000</v>
      </c>
      <c r="I119" s="62">
        <f t="shared" si="12"/>
        <v>9210600</v>
      </c>
      <c r="J119" s="63">
        <f t="shared" si="13"/>
        <v>19000</v>
      </c>
      <c r="K119" s="64">
        <f t="shared" si="14"/>
        <v>1346400</v>
      </c>
      <c r="L119" s="47" t="s">
        <v>40</v>
      </c>
    </row>
    <row r="120" spans="1:14" x14ac:dyDescent="0.25">
      <c r="A120" s="47">
        <v>114</v>
      </c>
      <c r="B120" s="47">
        <v>2102</v>
      </c>
      <c r="C120" s="47">
        <v>21</v>
      </c>
      <c r="D120" s="48" t="s">
        <v>30</v>
      </c>
      <c r="E120" s="47">
        <v>572</v>
      </c>
      <c r="F120" s="61">
        <f t="shared" si="10"/>
        <v>629.20000000000005</v>
      </c>
      <c r="G120" s="47">
        <f t="shared" si="18"/>
        <v>21500</v>
      </c>
      <c r="H120" s="62">
        <f t="shared" si="11"/>
        <v>12298000</v>
      </c>
      <c r="I120" s="62">
        <f t="shared" si="12"/>
        <v>12912900</v>
      </c>
      <c r="J120" s="63">
        <f t="shared" si="13"/>
        <v>27000</v>
      </c>
      <c r="K120" s="64">
        <f t="shared" si="14"/>
        <v>1887600.0000000002</v>
      </c>
      <c r="L120" s="47" t="s">
        <v>40</v>
      </c>
    </row>
    <row r="121" spans="1:14" x14ac:dyDescent="0.25">
      <c r="A121" s="47">
        <v>115</v>
      </c>
      <c r="B121" s="47">
        <v>2103</v>
      </c>
      <c r="C121" s="47">
        <v>21</v>
      </c>
      <c r="D121" s="48" t="s">
        <v>30</v>
      </c>
      <c r="E121" s="47">
        <v>563</v>
      </c>
      <c r="F121" s="61">
        <f t="shared" si="10"/>
        <v>619.30000000000007</v>
      </c>
      <c r="G121" s="47">
        <f t="shared" si="18"/>
        <v>21500</v>
      </c>
      <c r="H121" s="62">
        <f t="shared" si="11"/>
        <v>12104500</v>
      </c>
      <c r="I121" s="62">
        <f t="shared" si="12"/>
        <v>12709725</v>
      </c>
      <c r="J121" s="63">
        <f t="shared" si="13"/>
        <v>26500</v>
      </c>
      <c r="K121" s="64">
        <f t="shared" si="14"/>
        <v>1857900.0000000002</v>
      </c>
      <c r="L121" s="47" t="s">
        <v>40</v>
      </c>
    </row>
    <row r="122" spans="1:14" x14ac:dyDescent="0.25">
      <c r="A122" s="47">
        <v>116</v>
      </c>
      <c r="B122" s="47">
        <v>2104</v>
      </c>
      <c r="C122" s="47">
        <v>21</v>
      </c>
      <c r="D122" s="48" t="s">
        <v>6</v>
      </c>
      <c r="E122" s="47">
        <v>394</v>
      </c>
      <c r="F122" s="61">
        <f t="shared" si="10"/>
        <v>433.40000000000003</v>
      </c>
      <c r="G122" s="47">
        <f t="shared" si="18"/>
        <v>21500</v>
      </c>
      <c r="H122" s="62">
        <f t="shared" si="11"/>
        <v>8471000</v>
      </c>
      <c r="I122" s="62">
        <f t="shared" si="12"/>
        <v>8894550</v>
      </c>
      <c r="J122" s="63">
        <f t="shared" si="13"/>
        <v>18500</v>
      </c>
      <c r="K122" s="64">
        <f t="shared" si="14"/>
        <v>1300200</v>
      </c>
      <c r="L122" s="47" t="s">
        <v>40</v>
      </c>
    </row>
    <row r="123" spans="1:14" x14ac:dyDescent="0.25">
      <c r="A123" s="47">
        <v>117</v>
      </c>
      <c r="B123" s="47">
        <v>2105</v>
      </c>
      <c r="C123" s="47">
        <v>21</v>
      </c>
      <c r="D123" s="48" t="s">
        <v>6</v>
      </c>
      <c r="E123" s="47">
        <v>394</v>
      </c>
      <c r="F123" s="61">
        <f t="shared" si="10"/>
        <v>433.40000000000003</v>
      </c>
      <c r="G123" s="47">
        <f>G122</f>
        <v>21500</v>
      </c>
      <c r="H123" s="62">
        <f t="shared" si="11"/>
        <v>8471000</v>
      </c>
      <c r="I123" s="62">
        <f t="shared" si="12"/>
        <v>8894550</v>
      </c>
      <c r="J123" s="63">
        <f t="shared" si="13"/>
        <v>18500</v>
      </c>
      <c r="K123" s="64">
        <f t="shared" si="14"/>
        <v>1300200</v>
      </c>
      <c r="L123" s="47" t="s">
        <v>40</v>
      </c>
    </row>
    <row r="124" spans="1:14" x14ac:dyDescent="0.25">
      <c r="A124" s="47">
        <v>118</v>
      </c>
      <c r="B124" s="47">
        <v>2106</v>
      </c>
      <c r="C124" s="47">
        <v>21</v>
      </c>
      <c r="D124" s="48" t="s">
        <v>30</v>
      </c>
      <c r="E124" s="47">
        <v>639</v>
      </c>
      <c r="F124" s="61">
        <f t="shared" si="10"/>
        <v>702.90000000000009</v>
      </c>
      <c r="G124" s="47">
        <f>G123</f>
        <v>21500</v>
      </c>
      <c r="H124" s="62">
        <f t="shared" si="11"/>
        <v>13738500</v>
      </c>
      <c r="I124" s="62">
        <f t="shared" si="12"/>
        <v>14425425</v>
      </c>
      <c r="J124" s="63">
        <f t="shared" si="13"/>
        <v>30000</v>
      </c>
      <c r="K124" s="64">
        <f t="shared" si="14"/>
        <v>2108700.0000000005</v>
      </c>
      <c r="L124" s="47" t="s">
        <v>40</v>
      </c>
    </row>
    <row r="125" spans="1:14" x14ac:dyDescent="0.25">
      <c r="A125" s="47">
        <v>119</v>
      </c>
      <c r="B125" s="47">
        <v>2107</v>
      </c>
      <c r="C125" s="47">
        <v>21</v>
      </c>
      <c r="D125" s="48" t="s">
        <v>30</v>
      </c>
      <c r="E125" s="47">
        <v>639</v>
      </c>
      <c r="F125" s="61">
        <f t="shared" si="10"/>
        <v>702.90000000000009</v>
      </c>
      <c r="G125" s="47">
        <f>G124</f>
        <v>21500</v>
      </c>
      <c r="H125" s="62">
        <f t="shared" si="11"/>
        <v>13738500</v>
      </c>
      <c r="I125" s="62">
        <f t="shared" si="12"/>
        <v>14425425</v>
      </c>
      <c r="J125" s="63">
        <f t="shared" si="13"/>
        <v>30000</v>
      </c>
      <c r="K125" s="64">
        <f t="shared" si="14"/>
        <v>2108700.0000000005</v>
      </c>
      <c r="L125" s="47" t="s">
        <v>40</v>
      </c>
    </row>
    <row r="126" spans="1:14" x14ac:dyDescent="0.25">
      <c r="A126" s="47">
        <v>120</v>
      </c>
      <c r="B126" s="47">
        <v>2108</v>
      </c>
      <c r="C126" s="47">
        <v>21</v>
      </c>
      <c r="D126" s="48" t="s">
        <v>6</v>
      </c>
      <c r="E126" s="47">
        <v>401</v>
      </c>
      <c r="F126" s="61">
        <f t="shared" si="10"/>
        <v>441.1</v>
      </c>
      <c r="G126" s="47">
        <f>G125</f>
        <v>21500</v>
      </c>
      <c r="H126" s="62">
        <f t="shared" si="11"/>
        <v>8621500</v>
      </c>
      <c r="I126" s="62">
        <f t="shared" si="12"/>
        <v>9052575</v>
      </c>
      <c r="J126" s="63">
        <f t="shared" si="13"/>
        <v>19000</v>
      </c>
      <c r="K126" s="64">
        <f t="shared" si="14"/>
        <v>1323300</v>
      </c>
      <c r="L126" s="47" t="s">
        <v>40</v>
      </c>
    </row>
    <row r="127" spans="1:14" x14ac:dyDescent="0.25">
      <c r="A127" s="73" t="s">
        <v>23</v>
      </c>
      <c r="B127" s="74"/>
      <c r="C127" s="74"/>
      <c r="D127" s="75"/>
      <c r="E127" s="76">
        <f t="shared" ref="E127:F127" si="19">SUM(E90:E126)</f>
        <v>18242</v>
      </c>
      <c r="F127" s="76">
        <f t="shared" si="19"/>
        <v>20066.2</v>
      </c>
      <c r="G127" s="77"/>
      <c r="H127" s="78">
        <f t="shared" ref="H127:K127" si="20">SUM(H90:H126)</f>
        <v>389226730</v>
      </c>
      <c r="I127" s="78">
        <f t="shared" si="20"/>
        <v>408688066.5</v>
      </c>
      <c r="J127" s="78"/>
      <c r="K127" s="78">
        <f t="shared" si="20"/>
        <v>60198600</v>
      </c>
      <c r="L127" s="79"/>
    </row>
  </sheetData>
  <mergeCells count="3">
    <mergeCell ref="A85:D85"/>
    <mergeCell ref="A88:L88"/>
    <mergeCell ref="A127:D1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D433D-4B5B-4BEC-BA77-78180250F84D}">
  <dimension ref="A1:N39"/>
  <sheetViews>
    <sheetView topLeftCell="A4" zoomScale="145" zoomScaleNormal="145" workbookViewId="0">
      <selection activeCell="K34" sqref="K34"/>
    </sheetView>
  </sheetViews>
  <sheetFormatPr defaultRowHeight="15" x14ac:dyDescent="0.25"/>
  <cols>
    <col min="1" max="1" width="5" style="80" customWidth="1"/>
    <col min="2" max="2" width="6.28515625" style="80" customWidth="1"/>
    <col min="3" max="3" width="4.85546875" style="80" customWidth="1"/>
    <col min="4" max="4" width="6.28515625" style="81" customWidth="1"/>
    <col min="5" max="5" width="7.28515625" style="81" customWidth="1"/>
    <col min="6" max="6" width="6.5703125" style="80" customWidth="1"/>
    <col min="7" max="7" width="7.28515625" style="80" customWidth="1"/>
    <col min="8" max="8" width="12.5703125" style="80" customWidth="1"/>
    <col min="9" max="9" width="13.7109375" style="80" customWidth="1"/>
    <col min="10" max="10" width="7.85546875" style="80" customWidth="1"/>
    <col min="11" max="11" width="11.5703125" style="80" customWidth="1"/>
    <col min="12" max="12" width="9.140625" style="80"/>
    <col min="13" max="13" width="15" style="1" customWidth="1"/>
    <col min="14" max="14" width="9.140625" style="1"/>
  </cols>
  <sheetData>
    <row r="1" spans="1:14" ht="52.5" customHeight="1" x14ac:dyDescent="0.25">
      <c r="A1" s="59" t="s">
        <v>1</v>
      </c>
      <c r="B1" s="60" t="s">
        <v>0</v>
      </c>
      <c r="C1" s="60" t="s">
        <v>3</v>
      </c>
      <c r="D1" s="60" t="s">
        <v>2</v>
      </c>
      <c r="E1" s="60" t="s">
        <v>44</v>
      </c>
      <c r="F1" s="60" t="s">
        <v>4</v>
      </c>
      <c r="G1" s="60" t="s">
        <v>46</v>
      </c>
      <c r="H1" s="60" t="s">
        <v>47</v>
      </c>
      <c r="I1" s="60" t="s">
        <v>48</v>
      </c>
      <c r="J1" s="60" t="s">
        <v>49</v>
      </c>
      <c r="K1" s="60" t="s">
        <v>50</v>
      </c>
      <c r="L1" s="60" t="s">
        <v>39</v>
      </c>
    </row>
    <row r="2" spans="1:14" x14ac:dyDescent="0.25">
      <c r="A2" s="47">
        <v>1</v>
      </c>
      <c r="B2" s="47">
        <v>306</v>
      </c>
      <c r="C2" s="47">
        <v>3</v>
      </c>
      <c r="D2" s="48" t="s">
        <v>30</v>
      </c>
      <c r="E2" s="47">
        <v>639</v>
      </c>
      <c r="F2" s="61">
        <f t="shared" ref="F2:F17" si="0">E2*1.1</f>
        <v>702.90000000000009</v>
      </c>
      <c r="G2" s="47" t="e">
        <f>#REF!</f>
        <v>#REF!</v>
      </c>
      <c r="H2" s="62">
        <v>0</v>
      </c>
      <c r="I2" s="62">
        <f t="shared" ref="I2:I17" si="1">H2*1.05</f>
        <v>0</v>
      </c>
      <c r="J2" s="63">
        <f t="shared" ref="J2:J17" si="2">MROUND((I2*0.025/12),500)</f>
        <v>0</v>
      </c>
      <c r="K2" s="64">
        <f t="shared" ref="K2:K17" si="3">F2*3000</f>
        <v>2108700.0000000005</v>
      </c>
      <c r="L2" s="48" t="s">
        <v>41</v>
      </c>
      <c r="M2" s="2"/>
      <c r="N2" s="2"/>
    </row>
    <row r="3" spans="1:14" x14ac:dyDescent="0.25">
      <c r="A3" s="47">
        <v>2</v>
      </c>
      <c r="B3" s="47">
        <v>307</v>
      </c>
      <c r="C3" s="47">
        <v>3</v>
      </c>
      <c r="D3" s="48" t="s">
        <v>30</v>
      </c>
      <c r="E3" s="47">
        <v>639</v>
      </c>
      <c r="F3" s="61">
        <f t="shared" si="0"/>
        <v>702.90000000000009</v>
      </c>
      <c r="G3" s="47" t="e">
        <f t="shared" ref="G3:G5" si="4">G2</f>
        <v>#REF!</v>
      </c>
      <c r="H3" s="62">
        <v>0</v>
      </c>
      <c r="I3" s="62">
        <f t="shared" si="1"/>
        <v>0</v>
      </c>
      <c r="J3" s="63">
        <f t="shared" si="2"/>
        <v>0</v>
      </c>
      <c r="K3" s="64">
        <f t="shared" si="3"/>
        <v>2108700.0000000005</v>
      </c>
      <c r="L3" s="82" t="s">
        <v>41</v>
      </c>
      <c r="M3" s="2"/>
      <c r="N3" s="2"/>
    </row>
    <row r="4" spans="1:14" x14ac:dyDescent="0.25">
      <c r="A4" s="47">
        <v>3</v>
      </c>
      <c r="B4" s="47">
        <v>406</v>
      </c>
      <c r="C4" s="47">
        <v>4</v>
      </c>
      <c r="D4" s="48" t="s">
        <v>30</v>
      </c>
      <c r="E4" s="47">
        <v>639</v>
      </c>
      <c r="F4" s="61">
        <f t="shared" si="0"/>
        <v>702.90000000000009</v>
      </c>
      <c r="G4" s="47" t="e">
        <f>#REF!</f>
        <v>#REF!</v>
      </c>
      <c r="H4" s="62">
        <v>0</v>
      </c>
      <c r="I4" s="62">
        <f t="shared" si="1"/>
        <v>0</v>
      </c>
      <c r="J4" s="63">
        <f t="shared" si="2"/>
        <v>0</v>
      </c>
      <c r="K4" s="64">
        <f t="shared" si="3"/>
        <v>2108700.0000000005</v>
      </c>
      <c r="L4" s="48" t="s">
        <v>41</v>
      </c>
      <c r="M4" s="2"/>
      <c r="N4" s="2"/>
    </row>
    <row r="5" spans="1:14" x14ac:dyDescent="0.25">
      <c r="A5" s="47">
        <v>4</v>
      </c>
      <c r="B5" s="47">
        <v>407</v>
      </c>
      <c r="C5" s="47">
        <v>4</v>
      </c>
      <c r="D5" s="48" t="s">
        <v>30</v>
      </c>
      <c r="E5" s="47">
        <v>639</v>
      </c>
      <c r="F5" s="61">
        <f t="shared" si="0"/>
        <v>702.90000000000009</v>
      </c>
      <c r="G5" s="47" t="e">
        <f t="shared" si="4"/>
        <v>#REF!</v>
      </c>
      <c r="H5" s="62">
        <v>0</v>
      </c>
      <c r="I5" s="62">
        <f t="shared" si="1"/>
        <v>0</v>
      </c>
      <c r="J5" s="63">
        <f t="shared" si="2"/>
        <v>0</v>
      </c>
      <c r="K5" s="64">
        <f t="shared" si="3"/>
        <v>2108700.0000000005</v>
      </c>
      <c r="L5" s="82" t="s">
        <v>41</v>
      </c>
      <c r="M5" s="2"/>
      <c r="N5" s="2"/>
    </row>
    <row r="6" spans="1:14" x14ac:dyDescent="0.25">
      <c r="A6" s="47">
        <v>5</v>
      </c>
      <c r="B6" s="47">
        <v>506</v>
      </c>
      <c r="C6" s="47">
        <v>5</v>
      </c>
      <c r="D6" s="48" t="s">
        <v>30</v>
      </c>
      <c r="E6" s="47">
        <v>639</v>
      </c>
      <c r="F6" s="61">
        <f t="shared" si="0"/>
        <v>702.90000000000009</v>
      </c>
      <c r="G6" s="47" t="e">
        <f>#REF!</f>
        <v>#REF!</v>
      </c>
      <c r="H6" s="62">
        <v>0</v>
      </c>
      <c r="I6" s="62">
        <f t="shared" si="1"/>
        <v>0</v>
      </c>
      <c r="J6" s="63">
        <f t="shared" si="2"/>
        <v>0</v>
      </c>
      <c r="K6" s="64">
        <f t="shared" si="3"/>
        <v>2108700.0000000005</v>
      </c>
      <c r="L6" s="48" t="s">
        <v>41</v>
      </c>
      <c r="M6" s="2"/>
      <c r="N6" s="2"/>
    </row>
    <row r="7" spans="1:14" x14ac:dyDescent="0.25">
      <c r="A7" s="47">
        <v>6</v>
      </c>
      <c r="B7" s="47">
        <v>507</v>
      </c>
      <c r="C7" s="47">
        <v>5</v>
      </c>
      <c r="D7" s="48" t="s">
        <v>30</v>
      </c>
      <c r="E7" s="47">
        <v>639</v>
      </c>
      <c r="F7" s="61">
        <f t="shared" si="0"/>
        <v>702.90000000000009</v>
      </c>
      <c r="G7" s="47" t="e">
        <f t="shared" ref="G7" si="5">G6</f>
        <v>#REF!</v>
      </c>
      <c r="H7" s="62">
        <v>0</v>
      </c>
      <c r="I7" s="62">
        <f t="shared" si="1"/>
        <v>0</v>
      </c>
      <c r="J7" s="63">
        <f t="shared" si="2"/>
        <v>0</v>
      </c>
      <c r="K7" s="64">
        <f t="shared" si="3"/>
        <v>2108700.0000000005</v>
      </c>
      <c r="L7" s="82" t="s">
        <v>41</v>
      </c>
      <c r="M7" s="2"/>
      <c r="N7" s="2"/>
    </row>
    <row r="8" spans="1:14" x14ac:dyDescent="0.25">
      <c r="A8" s="47">
        <v>7</v>
      </c>
      <c r="B8" s="47">
        <v>606</v>
      </c>
      <c r="C8" s="47">
        <v>6</v>
      </c>
      <c r="D8" s="48" t="s">
        <v>30</v>
      </c>
      <c r="E8" s="47">
        <v>639</v>
      </c>
      <c r="F8" s="61">
        <f t="shared" si="0"/>
        <v>702.90000000000009</v>
      </c>
      <c r="G8" s="47" t="e">
        <f>#REF!</f>
        <v>#REF!</v>
      </c>
      <c r="H8" s="62">
        <v>0</v>
      </c>
      <c r="I8" s="62">
        <f t="shared" si="1"/>
        <v>0</v>
      </c>
      <c r="J8" s="63">
        <f t="shared" si="2"/>
        <v>0</v>
      </c>
      <c r="K8" s="64">
        <f t="shared" si="3"/>
        <v>2108700.0000000005</v>
      </c>
      <c r="L8" s="48" t="s">
        <v>41</v>
      </c>
      <c r="M8" s="2"/>
      <c r="N8" s="2"/>
    </row>
    <row r="9" spans="1:14" x14ac:dyDescent="0.25">
      <c r="A9" s="47">
        <v>8</v>
      </c>
      <c r="B9" s="47">
        <v>607</v>
      </c>
      <c r="C9" s="47">
        <v>6</v>
      </c>
      <c r="D9" s="48" t="s">
        <v>30</v>
      </c>
      <c r="E9" s="47">
        <v>639</v>
      </c>
      <c r="F9" s="61">
        <f t="shared" si="0"/>
        <v>702.90000000000009</v>
      </c>
      <c r="G9" s="47" t="e">
        <f t="shared" ref="G9" si="6">G8</f>
        <v>#REF!</v>
      </c>
      <c r="H9" s="62">
        <v>0</v>
      </c>
      <c r="I9" s="62">
        <f t="shared" si="1"/>
        <v>0</v>
      </c>
      <c r="J9" s="63">
        <f t="shared" si="2"/>
        <v>0</v>
      </c>
      <c r="K9" s="64">
        <f t="shared" si="3"/>
        <v>2108700.0000000005</v>
      </c>
      <c r="L9" s="82" t="s">
        <v>41</v>
      </c>
      <c r="M9" s="2"/>
      <c r="N9" s="2"/>
    </row>
    <row r="10" spans="1:14" x14ac:dyDescent="0.25">
      <c r="A10" s="47">
        <v>9</v>
      </c>
      <c r="B10" s="47">
        <v>706</v>
      </c>
      <c r="C10" s="47">
        <v>7</v>
      </c>
      <c r="D10" s="48" t="s">
        <v>30</v>
      </c>
      <c r="E10" s="47">
        <v>639</v>
      </c>
      <c r="F10" s="61">
        <f t="shared" si="0"/>
        <v>702.90000000000009</v>
      </c>
      <c r="G10" s="47" t="e">
        <f>#REF!</f>
        <v>#REF!</v>
      </c>
      <c r="H10" s="62">
        <v>0</v>
      </c>
      <c r="I10" s="62">
        <f t="shared" si="1"/>
        <v>0</v>
      </c>
      <c r="J10" s="63">
        <f t="shared" si="2"/>
        <v>0</v>
      </c>
      <c r="K10" s="64">
        <f t="shared" si="3"/>
        <v>2108700.0000000005</v>
      </c>
      <c r="L10" s="48" t="s">
        <v>41</v>
      </c>
      <c r="M10" s="2"/>
      <c r="N10" s="2"/>
    </row>
    <row r="11" spans="1:14" x14ac:dyDescent="0.25">
      <c r="A11" s="47">
        <v>10</v>
      </c>
      <c r="B11" s="47">
        <v>707</v>
      </c>
      <c r="C11" s="47">
        <v>7</v>
      </c>
      <c r="D11" s="48" t="s">
        <v>30</v>
      </c>
      <c r="E11" s="47">
        <v>639</v>
      </c>
      <c r="F11" s="61">
        <f t="shared" si="0"/>
        <v>702.90000000000009</v>
      </c>
      <c r="G11" s="47" t="e">
        <f t="shared" ref="G11" si="7">G10</f>
        <v>#REF!</v>
      </c>
      <c r="H11" s="62">
        <v>0</v>
      </c>
      <c r="I11" s="62">
        <f t="shared" si="1"/>
        <v>0</v>
      </c>
      <c r="J11" s="63">
        <f t="shared" si="2"/>
        <v>0</v>
      </c>
      <c r="K11" s="64">
        <f t="shared" si="3"/>
        <v>2108700.0000000005</v>
      </c>
      <c r="L11" s="82" t="s">
        <v>41</v>
      </c>
      <c r="M11" s="2"/>
      <c r="N11" s="2"/>
    </row>
    <row r="12" spans="1:14" x14ac:dyDescent="0.25">
      <c r="A12" s="47">
        <v>11</v>
      </c>
      <c r="B12" s="47">
        <v>806</v>
      </c>
      <c r="C12" s="47">
        <v>8</v>
      </c>
      <c r="D12" s="48" t="s">
        <v>30</v>
      </c>
      <c r="E12" s="47">
        <v>639</v>
      </c>
      <c r="F12" s="61">
        <f t="shared" si="0"/>
        <v>702.90000000000009</v>
      </c>
      <c r="G12" s="47" t="e">
        <f>#REF!</f>
        <v>#REF!</v>
      </c>
      <c r="H12" s="62">
        <v>0</v>
      </c>
      <c r="I12" s="62">
        <f t="shared" si="1"/>
        <v>0</v>
      </c>
      <c r="J12" s="63">
        <f t="shared" si="2"/>
        <v>0</v>
      </c>
      <c r="K12" s="64">
        <f t="shared" si="3"/>
        <v>2108700.0000000005</v>
      </c>
      <c r="L12" s="48" t="s">
        <v>41</v>
      </c>
      <c r="M12" s="2"/>
      <c r="N12" s="2"/>
    </row>
    <row r="13" spans="1:14" x14ac:dyDescent="0.25">
      <c r="A13" s="47">
        <v>12</v>
      </c>
      <c r="B13" s="47">
        <v>807</v>
      </c>
      <c r="C13" s="47">
        <v>8</v>
      </c>
      <c r="D13" s="48" t="s">
        <v>30</v>
      </c>
      <c r="E13" s="47">
        <v>639</v>
      </c>
      <c r="F13" s="61">
        <f t="shared" si="0"/>
        <v>702.90000000000009</v>
      </c>
      <c r="G13" s="47" t="e">
        <f t="shared" ref="G13" si="8">G12</f>
        <v>#REF!</v>
      </c>
      <c r="H13" s="62">
        <v>0</v>
      </c>
      <c r="I13" s="62">
        <f t="shared" si="1"/>
        <v>0</v>
      </c>
      <c r="J13" s="63">
        <f t="shared" si="2"/>
        <v>0</v>
      </c>
      <c r="K13" s="64">
        <f t="shared" si="3"/>
        <v>2108700.0000000005</v>
      </c>
      <c r="L13" s="82" t="s">
        <v>41</v>
      </c>
      <c r="M13" s="2"/>
      <c r="N13" s="2"/>
    </row>
    <row r="14" spans="1:14" x14ac:dyDescent="0.25">
      <c r="A14" s="47">
        <v>13</v>
      </c>
      <c r="B14" s="47">
        <v>906</v>
      </c>
      <c r="C14" s="47">
        <v>9</v>
      </c>
      <c r="D14" s="48" t="s">
        <v>30</v>
      </c>
      <c r="E14" s="47">
        <v>639</v>
      </c>
      <c r="F14" s="61">
        <f t="shared" si="0"/>
        <v>702.90000000000009</v>
      </c>
      <c r="G14" s="47" t="e">
        <f>#REF!</f>
        <v>#REF!</v>
      </c>
      <c r="H14" s="62">
        <v>0</v>
      </c>
      <c r="I14" s="62">
        <f t="shared" si="1"/>
        <v>0</v>
      </c>
      <c r="J14" s="63">
        <f t="shared" si="2"/>
        <v>0</v>
      </c>
      <c r="K14" s="64">
        <f t="shared" si="3"/>
        <v>2108700.0000000005</v>
      </c>
      <c r="L14" s="48" t="s">
        <v>41</v>
      </c>
      <c r="M14" s="2"/>
      <c r="N14" s="2"/>
    </row>
    <row r="15" spans="1:14" x14ac:dyDescent="0.25">
      <c r="A15" s="47">
        <v>14</v>
      </c>
      <c r="B15" s="47">
        <v>907</v>
      </c>
      <c r="C15" s="47">
        <v>9</v>
      </c>
      <c r="D15" s="48" t="s">
        <v>30</v>
      </c>
      <c r="E15" s="47">
        <v>639</v>
      </c>
      <c r="F15" s="61">
        <f t="shared" si="0"/>
        <v>702.90000000000009</v>
      </c>
      <c r="G15" s="47" t="e">
        <f t="shared" ref="G15" si="9">G14</f>
        <v>#REF!</v>
      </c>
      <c r="H15" s="62">
        <v>0</v>
      </c>
      <c r="I15" s="62">
        <f t="shared" si="1"/>
        <v>0</v>
      </c>
      <c r="J15" s="63">
        <f t="shared" si="2"/>
        <v>0</v>
      </c>
      <c r="K15" s="64">
        <f t="shared" si="3"/>
        <v>2108700.0000000005</v>
      </c>
      <c r="L15" s="82" t="s">
        <v>41</v>
      </c>
      <c r="M15" s="2"/>
      <c r="N15" s="2"/>
    </row>
    <row r="16" spans="1:14" x14ac:dyDescent="0.25">
      <c r="A16" s="47">
        <v>15</v>
      </c>
      <c r="B16" s="47">
        <v>1006</v>
      </c>
      <c r="C16" s="47">
        <v>10</v>
      </c>
      <c r="D16" s="48" t="s">
        <v>30</v>
      </c>
      <c r="E16" s="47">
        <v>639</v>
      </c>
      <c r="F16" s="61">
        <f t="shared" si="0"/>
        <v>702.90000000000009</v>
      </c>
      <c r="G16" s="47" t="e">
        <f>#REF!</f>
        <v>#REF!</v>
      </c>
      <c r="H16" s="62">
        <v>0</v>
      </c>
      <c r="I16" s="62">
        <f t="shared" si="1"/>
        <v>0</v>
      </c>
      <c r="J16" s="63">
        <f t="shared" si="2"/>
        <v>0</v>
      </c>
      <c r="K16" s="64">
        <f t="shared" si="3"/>
        <v>2108700.0000000005</v>
      </c>
      <c r="L16" s="48" t="s">
        <v>41</v>
      </c>
      <c r="M16" s="2"/>
      <c r="N16" s="2"/>
    </row>
    <row r="17" spans="1:14" x14ac:dyDescent="0.25">
      <c r="A17" s="47">
        <v>16</v>
      </c>
      <c r="B17" s="47">
        <v>1007</v>
      </c>
      <c r="C17" s="47">
        <v>10</v>
      </c>
      <c r="D17" s="48" t="s">
        <v>30</v>
      </c>
      <c r="E17" s="47">
        <v>639</v>
      </c>
      <c r="F17" s="61">
        <f t="shared" si="0"/>
        <v>702.90000000000009</v>
      </c>
      <c r="G17" s="47" t="e">
        <f t="shared" ref="G17" si="10">G16</f>
        <v>#REF!</v>
      </c>
      <c r="H17" s="62">
        <v>0</v>
      </c>
      <c r="I17" s="62">
        <f t="shared" si="1"/>
        <v>0</v>
      </c>
      <c r="J17" s="63">
        <f t="shared" si="2"/>
        <v>0</v>
      </c>
      <c r="K17" s="64">
        <f t="shared" si="3"/>
        <v>2108700.0000000005</v>
      </c>
      <c r="L17" s="82" t="s">
        <v>41</v>
      </c>
      <c r="M17" s="2"/>
      <c r="N17" s="2"/>
    </row>
    <row r="18" spans="1:14" x14ac:dyDescent="0.25">
      <c r="A18" s="47">
        <v>17</v>
      </c>
      <c r="B18" s="47">
        <v>1106</v>
      </c>
      <c r="C18" s="47">
        <v>11</v>
      </c>
      <c r="D18" s="48" t="s">
        <v>30</v>
      </c>
      <c r="E18" s="47">
        <v>639</v>
      </c>
      <c r="F18" s="61">
        <f t="shared" ref="F18:F33" si="11">E18*1.1</f>
        <v>702.90000000000009</v>
      </c>
      <c r="G18" s="47" t="e">
        <f>#REF!</f>
        <v>#REF!</v>
      </c>
      <c r="H18" s="62">
        <v>0</v>
      </c>
      <c r="I18" s="62">
        <f t="shared" ref="I18:I33" si="12">H18*1.05</f>
        <v>0</v>
      </c>
      <c r="J18" s="63">
        <f t="shared" ref="J18:J33" si="13">MROUND((I18*0.025/12),500)</f>
        <v>0</v>
      </c>
      <c r="K18" s="64">
        <f t="shared" ref="K18:K33" si="14">F18*3000</f>
        <v>2108700.0000000005</v>
      </c>
      <c r="L18" s="48" t="s">
        <v>41</v>
      </c>
      <c r="M18" s="2"/>
      <c r="N18" s="2"/>
    </row>
    <row r="19" spans="1:14" x14ac:dyDescent="0.25">
      <c r="A19" s="47">
        <v>18</v>
      </c>
      <c r="B19" s="47">
        <v>1107</v>
      </c>
      <c r="C19" s="47">
        <v>11</v>
      </c>
      <c r="D19" s="48" t="s">
        <v>30</v>
      </c>
      <c r="E19" s="47">
        <v>639</v>
      </c>
      <c r="F19" s="61">
        <f t="shared" si="11"/>
        <v>702.90000000000009</v>
      </c>
      <c r="G19" s="47" t="e">
        <f t="shared" ref="G19" si="15">G18</f>
        <v>#REF!</v>
      </c>
      <c r="H19" s="62">
        <v>0</v>
      </c>
      <c r="I19" s="62">
        <f t="shared" si="12"/>
        <v>0</v>
      </c>
      <c r="J19" s="63">
        <f t="shared" si="13"/>
        <v>0</v>
      </c>
      <c r="K19" s="64">
        <f t="shared" si="14"/>
        <v>2108700.0000000005</v>
      </c>
      <c r="L19" s="82" t="s">
        <v>41</v>
      </c>
      <c r="M19" s="2"/>
      <c r="N19" s="2"/>
    </row>
    <row r="20" spans="1:14" x14ac:dyDescent="0.25">
      <c r="A20" s="47">
        <v>19</v>
      </c>
      <c r="B20" s="47">
        <v>1206</v>
      </c>
      <c r="C20" s="47">
        <v>12</v>
      </c>
      <c r="D20" s="48" t="s">
        <v>30</v>
      </c>
      <c r="E20" s="47">
        <v>639</v>
      </c>
      <c r="F20" s="61">
        <f t="shared" si="11"/>
        <v>702.90000000000009</v>
      </c>
      <c r="G20" s="47" t="e">
        <f>#REF!</f>
        <v>#REF!</v>
      </c>
      <c r="H20" s="62">
        <v>0</v>
      </c>
      <c r="I20" s="62">
        <f t="shared" si="12"/>
        <v>0</v>
      </c>
      <c r="J20" s="63">
        <f t="shared" si="13"/>
        <v>0</v>
      </c>
      <c r="K20" s="64">
        <f t="shared" si="14"/>
        <v>2108700.0000000005</v>
      </c>
      <c r="L20" s="48" t="s">
        <v>41</v>
      </c>
      <c r="M20" s="2"/>
      <c r="N20" s="2"/>
    </row>
    <row r="21" spans="1:14" x14ac:dyDescent="0.25">
      <c r="A21" s="47">
        <v>20</v>
      </c>
      <c r="B21" s="47">
        <v>1207</v>
      </c>
      <c r="C21" s="47">
        <v>12</v>
      </c>
      <c r="D21" s="48" t="s">
        <v>30</v>
      </c>
      <c r="E21" s="47">
        <v>639</v>
      </c>
      <c r="F21" s="61">
        <f t="shared" si="11"/>
        <v>702.90000000000009</v>
      </c>
      <c r="G21" s="47" t="e">
        <f t="shared" ref="G21" si="16">G20</f>
        <v>#REF!</v>
      </c>
      <c r="H21" s="62">
        <v>0</v>
      </c>
      <c r="I21" s="62">
        <f t="shared" si="12"/>
        <v>0</v>
      </c>
      <c r="J21" s="63">
        <f t="shared" si="13"/>
        <v>0</v>
      </c>
      <c r="K21" s="64">
        <f t="shared" si="14"/>
        <v>2108700.0000000005</v>
      </c>
      <c r="L21" s="82" t="s">
        <v>41</v>
      </c>
      <c r="M21" s="2"/>
      <c r="N21" s="2"/>
    </row>
    <row r="22" spans="1:14" x14ac:dyDescent="0.25">
      <c r="A22" s="47">
        <v>21</v>
      </c>
      <c r="B22" s="47">
        <v>1306</v>
      </c>
      <c r="C22" s="47">
        <v>13</v>
      </c>
      <c r="D22" s="48" t="s">
        <v>30</v>
      </c>
      <c r="E22" s="47">
        <v>639</v>
      </c>
      <c r="F22" s="61">
        <f t="shared" si="11"/>
        <v>702.90000000000009</v>
      </c>
      <c r="G22" s="47" t="e">
        <f>#REF!</f>
        <v>#REF!</v>
      </c>
      <c r="H22" s="62">
        <v>0</v>
      </c>
      <c r="I22" s="62">
        <f t="shared" si="12"/>
        <v>0</v>
      </c>
      <c r="J22" s="63">
        <f t="shared" si="13"/>
        <v>0</v>
      </c>
      <c r="K22" s="64">
        <f t="shared" si="14"/>
        <v>2108700.0000000005</v>
      </c>
      <c r="L22" s="48" t="s">
        <v>41</v>
      </c>
      <c r="M22" s="2"/>
      <c r="N22" s="2"/>
    </row>
    <row r="23" spans="1:14" x14ac:dyDescent="0.25">
      <c r="A23" s="47">
        <v>22</v>
      </c>
      <c r="B23" s="47">
        <v>1307</v>
      </c>
      <c r="C23" s="47">
        <v>13</v>
      </c>
      <c r="D23" s="48" t="s">
        <v>30</v>
      </c>
      <c r="E23" s="47">
        <v>639</v>
      </c>
      <c r="F23" s="61">
        <f t="shared" si="11"/>
        <v>702.90000000000009</v>
      </c>
      <c r="G23" s="47" t="e">
        <f t="shared" ref="G23" si="17">G22</f>
        <v>#REF!</v>
      </c>
      <c r="H23" s="62">
        <v>0</v>
      </c>
      <c r="I23" s="62">
        <f t="shared" si="12"/>
        <v>0</v>
      </c>
      <c r="J23" s="63">
        <f t="shared" si="13"/>
        <v>0</v>
      </c>
      <c r="K23" s="64">
        <f t="shared" si="14"/>
        <v>2108700.0000000005</v>
      </c>
      <c r="L23" s="82" t="s">
        <v>41</v>
      </c>
      <c r="M23" s="2"/>
      <c r="N23" s="2"/>
    </row>
    <row r="24" spans="1:14" x14ac:dyDescent="0.25">
      <c r="A24" s="47">
        <v>23</v>
      </c>
      <c r="B24" s="47">
        <v>1406</v>
      </c>
      <c r="C24" s="47">
        <v>14</v>
      </c>
      <c r="D24" s="48" t="s">
        <v>30</v>
      </c>
      <c r="E24" s="47">
        <v>639</v>
      </c>
      <c r="F24" s="61">
        <f t="shared" si="11"/>
        <v>702.90000000000009</v>
      </c>
      <c r="G24" s="47" t="e">
        <f>#REF!</f>
        <v>#REF!</v>
      </c>
      <c r="H24" s="62">
        <v>0</v>
      </c>
      <c r="I24" s="62">
        <f t="shared" si="12"/>
        <v>0</v>
      </c>
      <c r="J24" s="63">
        <f t="shared" si="13"/>
        <v>0</v>
      </c>
      <c r="K24" s="64">
        <f t="shared" si="14"/>
        <v>2108700.0000000005</v>
      </c>
      <c r="L24" s="48" t="s">
        <v>41</v>
      </c>
      <c r="M24" s="2"/>
      <c r="N24" s="2"/>
    </row>
    <row r="25" spans="1:14" x14ac:dyDescent="0.25">
      <c r="A25" s="47">
        <v>24</v>
      </c>
      <c r="B25" s="47">
        <v>1407</v>
      </c>
      <c r="C25" s="47">
        <v>14</v>
      </c>
      <c r="D25" s="48" t="s">
        <v>30</v>
      </c>
      <c r="E25" s="47">
        <v>639</v>
      </c>
      <c r="F25" s="61">
        <f t="shared" si="11"/>
        <v>702.90000000000009</v>
      </c>
      <c r="G25" s="47" t="e">
        <f t="shared" ref="G25" si="18">G24</f>
        <v>#REF!</v>
      </c>
      <c r="H25" s="62">
        <v>0</v>
      </c>
      <c r="I25" s="62">
        <f t="shared" si="12"/>
        <v>0</v>
      </c>
      <c r="J25" s="63">
        <f t="shared" si="13"/>
        <v>0</v>
      </c>
      <c r="K25" s="64">
        <f t="shared" si="14"/>
        <v>2108700.0000000005</v>
      </c>
      <c r="L25" s="82" t="s">
        <v>41</v>
      </c>
      <c r="M25" s="2"/>
      <c r="N25" s="2"/>
    </row>
    <row r="26" spans="1:14" x14ac:dyDescent="0.25">
      <c r="A26" s="47">
        <v>25</v>
      </c>
      <c r="B26" s="47">
        <v>1506</v>
      </c>
      <c r="C26" s="47">
        <v>15</v>
      </c>
      <c r="D26" s="48" t="s">
        <v>30</v>
      </c>
      <c r="E26" s="47">
        <v>639</v>
      </c>
      <c r="F26" s="61">
        <f t="shared" si="11"/>
        <v>702.90000000000009</v>
      </c>
      <c r="G26" s="47" t="e">
        <f>#REF!</f>
        <v>#REF!</v>
      </c>
      <c r="H26" s="62">
        <v>0</v>
      </c>
      <c r="I26" s="62">
        <f t="shared" si="12"/>
        <v>0</v>
      </c>
      <c r="J26" s="63">
        <f t="shared" si="13"/>
        <v>0</v>
      </c>
      <c r="K26" s="64">
        <f t="shared" si="14"/>
        <v>2108700.0000000005</v>
      </c>
      <c r="L26" s="48" t="s">
        <v>41</v>
      </c>
      <c r="M26" s="2"/>
      <c r="N26" s="2"/>
    </row>
    <row r="27" spans="1:14" x14ac:dyDescent="0.25">
      <c r="A27" s="47">
        <v>26</v>
      </c>
      <c r="B27" s="47">
        <v>1507</v>
      </c>
      <c r="C27" s="47">
        <v>15</v>
      </c>
      <c r="D27" s="48" t="s">
        <v>30</v>
      </c>
      <c r="E27" s="47">
        <v>639</v>
      </c>
      <c r="F27" s="61">
        <f t="shared" si="11"/>
        <v>702.90000000000009</v>
      </c>
      <c r="G27" s="47" t="e">
        <f t="shared" ref="G27" si="19">G26</f>
        <v>#REF!</v>
      </c>
      <c r="H27" s="62">
        <v>0</v>
      </c>
      <c r="I27" s="62">
        <f t="shared" si="12"/>
        <v>0</v>
      </c>
      <c r="J27" s="63">
        <f t="shared" si="13"/>
        <v>0</v>
      </c>
      <c r="K27" s="64">
        <f t="shared" si="14"/>
        <v>2108700.0000000005</v>
      </c>
      <c r="L27" s="82" t="s">
        <v>41</v>
      </c>
      <c r="M27" s="2"/>
      <c r="N27" s="2"/>
    </row>
    <row r="28" spans="1:14" s="11" customFormat="1" ht="13.5" x14ac:dyDescent="0.25">
      <c r="A28" s="47">
        <v>27</v>
      </c>
      <c r="B28" s="47">
        <v>1606</v>
      </c>
      <c r="C28" s="47">
        <v>16</v>
      </c>
      <c r="D28" s="48" t="s">
        <v>30</v>
      </c>
      <c r="E28" s="47">
        <v>639</v>
      </c>
      <c r="F28" s="61">
        <f t="shared" si="11"/>
        <v>702.90000000000009</v>
      </c>
      <c r="G28" s="47" t="e">
        <f>#REF!</f>
        <v>#REF!</v>
      </c>
      <c r="H28" s="62">
        <v>0</v>
      </c>
      <c r="I28" s="62">
        <f t="shared" si="12"/>
        <v>0</v>
      </c>
      <c r="J28" s="63">
        <f t="shared" si="13"/>
        <v>0</v>
      </c>
      <c r="K28" s="64">
        <f t="shared" si="14"/>
        <v>2108700.0000000005</v>
      </c>
      <c r="L28" s="48" t="s">
        <v>41</v>
      </c>
      <c r="M28" s="10"/>
      <c r="N28" s="10"/>
    </row>
    <row r="29" spans="1:14" x14ac:dyDescent="0.25">
      <c r="A29" s="47">
        <v>28</v>
      </c>
      <c r="B29" s="47">
        <v>1607</v>
      </c>
      <c r="C29" s="47">
        <v>16</v>
      </c>
      <c r="D29" s="48" t="s">
        <v>30</v>
      </c>
      <c r="E29" s="47">
        <v>639</v>
      </c>
      <c r="F29" s="61">
        <f t="shared" si="11"/>
        <v>702.90000000000009</v>
      </c>
      <c r="G29" s="47" t="e">
        <f t="shared" ref="G29:G33" si="20">G28</f>
        <v>#REF!</v>
      </c>
      <c r="H29" s="62">
        <v>0</v>
      </c>
      <c r="I29" s="62">
        <f t="shared" si="12"/>
        <v>0</v>
      </c>
      <c r="J29" s="63">
        <f t="shared" si="13"/>
        <v>0</v>
      </c>
      <c r="K29" s="64">
        <f t="shared" si="14"/>
        <v>2108700.0000000005</v>
      </c>
      <c r="L29" s="82" t="s">
        <v>41</v>
      </c>
    </row>
    <row r="30" spans="1:14" x14ac:dyDescent="0.25">
      <c r="A30" s="47">
        <v>29</v>
      </c>
      <c r="B30" s="48">
        <v>1706</v>
      </c>
      <c r="C30" s="48">
        <v>17</v>
      </c>
      <c r="D30" s="48" t="s">
        <v>30</v>
      </c>
      <c r="E30" s="47">
        <v>639</v>
      </c>
      <c r="F30" s="61">
        <f t="shared" si="11"/>
        <v>702.90000000000009</v>
      </c>
      <c r="G30" s="47" t="e">
        <f>#REF!</f>
        <v>#REF!</v>
      </c>
      <c r="H30" s="62">
        <v>0</v>
      </c>
      <c r="I30" s="62">
        <f t="shared" si="12"/>
        <v>0</v>
      </c>
      <c r="J30" s="63">
        <f t="shared" si="13"/>
        <v>0</v>
      </c>
      <c r="K30" s="64">
        <f t="shared" si="14"/>
        <v>2108700.0000000005</v>
      </c>
      <c r="L30" s="48" t="s">
        <v>41</v>
      </c>
    </row>
    <row r="31" spans="1:14" x14ac:dyDescent="0.25">
      <c r="A31" s="47">
        <v>30</v>
      </c>
      <c r="B31" s="48">
        <v>1707</v>
      </c>
      <c r="C31" s="48">
        <v>17</v>
      </c>
      <c r="D31" s="48" t="s">
        <v>30</v>
      </c>
      <c r="E31" s="47">
        <v>639</v>
      </c>
      <c r="F31" s="61">
        <f t="shared" si="11"/>
        <v>702.90000000000009</v>
      </c>
      <c r="G31" s="47" t="e">
        <f t="shared" si="20"/>
        <v>#REF!</v>
      </c>
      <c r="H31" s="62">
        <v>0</v>
      </c>
      <c r="I31" s="62">
        <f t="shared" si="12"/>
        <v>0</v>
      </c>
      <c r="J31" s="63">
        <f t="shared" si="13"/>
        <v>0</v>
      </c>
      <c r="K31" s="64">
        <f t="shared" si="14"/>
        <v>2108700.0000000005</v>
      </c>
      <c r="L31" s="82" t="s">
        <v>41</v>
      </c>
    </row>
    <row r="32" spans="1:14" x14ac:dyDescent="0.25">
      <c r="A32" s="47">
        <v>31</v>
      </c>
      <c r="B32" s="48">
        <v>1806</v>
      </c>
      <c r="C32" s="48">
        <v>18</v>
      </c>
      <c r="D32" s="48" t="s">
        <v>30</v>
      </c>
      <c r="E32" s="47">
        <v>639</v>
      </c>
      <c r="F32" s="61">
        <f t="shared" si="11"/>
        <v>702.90000000000009</v>
      </c>
      <c r="G32" s="47" t="e">
        <f>#REF!</f>
        <v>#REF!</v>
      </c>
      <c r="H32" s="62">
        <v>0</v>
      </c>
      <c r="I32" s="62">
        <f t="shared" si="12"/>
        <v>0</v>
      </c>
      <c r="J32" s="63">
        <f t="shared" si="13"/>
        <v>0</v>
      </c>
      <c r="K32" s="64">
        <f t="shared" si="14"/>
        <v>2108700.0000000005</v>
      </c>
      <c r="L32" s="48" t="s">
        <v>41</v>
      </c>
    </row>
    <row r="33" spans="1:14" s="12" customFormat="1" ht="13.5" x14ac:dyDescent="0.25">
      <c r="A33" s="47">
        <v>32</v>
      </c>
      <c r="B33" s="48">
        <v>1807</v>
      </c>
      <c r="C33" s="48">
        <v>18</v>
      </c>
      <c r="D33" s="48" t="s">
        <v>54</v>
      </c>
      <c r="E33" s="47">
        <v>639</v>
      </c>
      <c r="F33" s="61">
        <f t="shared" si="11"/>
        <v>702.90000000000009</v>
      </c>
      <c r="G33" s="47" t="e">
        <f t="shared" si="20"/>
        <v>#REF!</v>
      </c>
      <c r="H33" s="62">
        <v>0</v>
      </c>
      <c r="I33" s="62">
        <f t="shared" si="12"/>
        <v>0</v>
      </c>
      <c r="J33" s="63">
        <f t="shared" si="13"/>
        <v>0</v>
      </c>
      <c r="K33" s="64">
        <f t="shared" si="14"/>
        <v>2108700.0000000005</v>
      </c>
      <c r="L33" s="82" t="s">
        <v>41</v>
      </c>
      <c r="M33" s="49"/>
      <c r="N33" s="49"/>
    </row>
    <row r="34" spans="1:14" x14ac:dyDescent="0.25">
      <c r="A34" s="65" t="s">
        <v>5</v>
      </c>
      <c r="B34" s="65"/>
      <c r="C34" s="65"/>
      <c r="D34" s="65"/>
      <c r="E34" s="50">
        <f>SUM(E2:E33)</f>
        <v>20448</v>
      </c>
      <c r="F34" s="66">
        <f>SUM(F2:F33)</f>
        <v>22492.800000000007</v>
      </c>
      <c r="G34" s="48"/>
      <c r="H34" s="67">
        <f>SUM(H2:H33)</f>
        <v>0</v>
      </c>
      <c r="I34" s="67">
        <f>SUM(I2:I33)</f>
        <v>0</v>
      </c>
      <c r="J34" s="68"/>
      <c r="K34" s="67">
        <f>SUM(K2:K33)</f>
        <v>67478400.000000015</v>
      </c>
      <c r="L34" s="48"/>
    </row>
    <row r="37" spans="1:14" ht="16.5" x14ac:dyDescent="0.3">
      <c r="A37" s="69" t="s">
        <v>43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</row>
    <row r="38" spans="1:14" ht="48.75" customHeight="1" x14ac:dyDescent="0.25">
      <c r="A38" s="59" t="s">
        <v>1</v>
      </c>
      <c r="B38" s="60" t="s">
        <v>0</v>
      </c>
      <c r="C38" s="60" t="s">
        <v>3</v>
      </c>
      <c r="D38" s="71" t="s">
        <v>2</v>
      </c>
      <c r="E38" s="60" t="s">
        <v>45</v>
      </c>
      <c r="F38" s="60" t="s">
        <v>4</v>
      </c>
      <c r="G38" s="60" t="s">
        <v>51</v>
      </c>
      <c r="H38" s="60" t="s">
        <v>47</v>
      </c>
      <c r="I38" s="60" t="s">
        <v>48</v>
      </c>
      <c r="J38" s="60" t="s">
        <v>49</v>
      </c>
      <c r="K38" s="60" t="s">
        <v>50</v>
      </c>
      <c r="L38" s="60" t="s">
        <v>39</v>
      </c>
    </row>
    <row r="39" spans="1:14" x14ac:dyDescent="0.25">
      <c r="A39" s="73" t="s">
        <v>23</v>
      </c>
      <c r="B39" s="74"/>
      <c r="C39" s="74"/>
      <c r="D39" s="75"/>
      <c r="E39" s="76" t="e">
        <f>SUM(#REF!)</f>
        <v>#REF!</v>
      </c>
      <c r="F39" s="76" t="e">
        <f>SUM(#REF!)</f>
        <v>#REF!</v>
      </c>
      <c r="G39" s="77"/>
      <c r="H39" s="78" t="e">
        <f>SUM(#REF!)</f>
        <v>#REF!</v>
      </c>
      <c r="I39" s="78" t="e">
        <f>SUM(#REF!)</f>
        <v>#REF!</v>
      </c>
      <c r="J39" s="78"/>
      <c r="K39" s="78" t="e">
        <f>SUM(#REF!)</f>
        <v>#REF!</v>
      </c>
      <c r="L39" s="79"/>
    </row>
  </sheetData>
  <mergeCells count="3">
    <mergeCell ref="A34:D34"/>
    <mergeCell ref="A37:L37"/>
    <mergeCell ref="A39:D3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"/>
  <sheetViews>
    <sheetView zoomScale="145" zoomScaleNormal="145" workbookViewId="0">
      <selection activeCell="J10" sqref="J10"/>
    </sheetView>
  </sheetViews>
  <sheetFormatPr defaultRowHeight="15" x14ac:dyDescent="0.25"/>
  <cols>
    <col min="2" max="2" width="16.7109375" style="9" customWidth="1"/>
    <col min="3" max="3" width="13.7109375" style="9" customWidth="1"/>
    <col min="4" max="4" width="10.42578125" style="9" customWidth="1"/>
    <col min="5" max="6" width="9.140625" style="9"/>
    <col min="7" max="7" width="19.28515625" style="9" customWidth="1"/>
    <col min="8" max="8" width="21" style="9" customWidth="1"/>
    <col min="10" max="10" width="19.42578125" customWidth="1"/>
  </cols>
  <sheetData>
    <row r="1" spans="1:12" x14ac:dyDescent="0.25">
      <c r="A1" s="88" t="s">
        <v>7</v>
      </c>
      <c r="B1" s="88" t="s">
        <v>13</v>
      </c>
      <c r="C1" s="88"/>
      <c r="D1" s="88" t="s">
        <v>8</v>
      </c>
      <c r="E1" s="88" t="s">
        <v>9</v>
      </c>
      <c r="F1" s="88" t="s">
        <v>10</v>
      </c>
      <c r="G1" s="88" t="s">
        <v>11</v>
      </c>
      <c r="H1" s="88" t="s">
        <v>12</v>
      </c>
      <c r="I1" s="1"/>
      <c r="J1" s="1"/>
      <c r="K1" s="1"/>
      <c r="L1" s="1"/>
    </row>
    <row r="2" spans="1:12" ht="25.5" x14ac:dyDescent="0.25">
      <c r="A2" s="68">
        <v>1</v>
      </c>
      <c r="B2" s="68" t="s">
        <v>21</v>
      </c>
      <c r="C2" s="83" t="s">
        <v>56</v>
      </c>
      <c r="D2" s="94">
        <f>57+26</f>
        <v>83</v>
      </c>
      <c r="E2" s="48">
        <v>37500</v>
      </c>
      <c r="F2" s="92">
        <v>41250</v>
      </c>
      <c r="G2" s="86">
        <v>768513270</v>
      </c>
      <c r="H2" s="87">
        <v>806938934</v>
      </c>
      <c r="I2" s="1"/>
      <c r="J2" s="1"/>
      <c r="K2" s="1"/>
      <c r="L2" s="1"/>
    </row>
    <row r="3" spans="1:12" ht="25.5" x14ac:dyDescent="0.25">
      <c r="A3" s="68">
        <v>2</v>
      </c>
      <c r="B3" s="68" t="s">
        <v>22</v>
      </c>
      <c r="C3" s="83" t="s">
        <v>53</v>
      </c>
      <c r="D3" s="94">
        <f>19+18</f>
        <v>37</v>
      </c>
      <c r="E3" s="91">
        <v>18242</v>
      </c>
      <c r="F3" s="93">
        <v>20066</v>
      </c>
      <c r="G3" s="86">
        <v>389226730</v>
      </c>
      <c r="H3" s="87">
        <v>408688067</v>
      </c>
      <c r="I3" s="1"/>
      <c r="J3" s="1"/>
      <c r="K3" s="1"/>
      <c r="L3" s="1"/>
    </row>
    <row r="4" spans="1:12" x14ac:dyDescent="0.25">
      <c r="A4" s="95" t="s">
        <v>5</v>
      </c>
      <c r="B4" s="96"/>
      <c r="C4" s="97"/>
      <c r="D4" s="68">
        <f>SUM(D2:D3)</f>
        <v>120</v>
      </c>
      <c r="E4" s="90">
        <f t="shared" ref="E4:H4" si="0">SUM(E2:E3)</f>
        <v>55742</v>
      </c>
      <c r="F4" s="90">
        <f t="shared" si="0"/>
        <v>61316</v>
      </c>
      <c r="G4" s="67">
        <f t="shared" si="0"/>
        <v>1157740000</v>
      </c>
      <c r="H4" s="67">
        <f t="shared" si="0"/>
        <v>1215627001</v>
      </c>
      <c r="I4" s="1"/>
      <c r="J4" s="1"/>
      <c r="K4" s="1"/>
      <c r="L4" s="1"/>
    </row>
    <row r="5" spans="1:12" x14ac:dyDescent="0.25">
      <c r="A5" s="98"/>
      <c r="B5" s="99"/>
      <c r="C5" s="85"/>
      <c r="D5" s="100"/>
      <c r="E5" s="84"/>
      <c r="F5" s="84"/>
      <c r="G5" s="57"/>
      <c r="H5" s="57"/>
      <c r="I5" s="1"/>
      <c r="J5" s="1"/>
      <c r="K5" s="1"/>
      <c r="L5" s="1"/>
    </row>
    <row r="6" spans="1:12" x14ac:dyDescent="0.25">
      <c r="A6" s="101">
        <v>3</v>
      </c>
      <c r="B6" s="101" t="s">
        <v>52</v>
      </c>
      <c r="C6" s="83" t="s">
        <v>57</v>
      </c>
      <c r="D6" s="101">
        <v>32</v>
      </c>
      <c r="E6" s="50">
        <v>20448</v>
      </c>
      <c r="F6" s="89">
        <v>22493</v>
      </c>
      <c r="G6" s="102">
        <v>0</v>
      </c>
      <c r="H6" s="102">
        <v>0</v>
      </c>
      <c r="I6" s="1"/>
      <c r="J6" s="1"/>
      <c r="K6" s="1"/>
      <c r="L6" s="1"/>
    </row>
    <row r="7" spans="1:12" x14ac:dyDescent="0.25">
      <c r="A7" s="103" t="s">
        <v>5</v>
      </c>
      <c r="B7" s="103"/>
      <c r="C7" s="83"/>
      <c r="D7" s="101">
        <f>D4+D6</f>
        <v>152</v>
      </c>
      <c r="E7" s="76">
        <f>E4+E6</f>
        <v>76190</v>
      </c>
      <c r="F7" s="76">
        <f>F4+F6</f>
        <v>83809</v>
      </c>
      <c r="G7" s="104">
        <f>G4+G6</f>
        <v>1157740000</v>
      </c>
      <c r="H7" s="104">
        <f>H4+H6</f>
        <v>1215627001</v>
      </c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4"/>
      <c r="K8" s="1"/>
      <c r="L8" s="1"/>
    </row>
    <row r="9" spans="1:12" x14ac:dyDescent="0.25">
      <c r="A9" s="1"/>
      <c r="I9" s="1"/>
      <c r="J9" s="105">
        <f>F7*3000</f>
        <v>251427000</v>
      </c>
      <c r="K9" s="1"/>
      <c r="L9" s="1"/>
    </row>
    <row r="10" spans="1:12" x14ac:dyDescent="0.25">
      <c r="A10" s="1"/>
      <c r="I10" s="1"/>
      <c r="J10" s="105">
        <f>J9*35%</f>
        <v>87999450</v>
      </c>
    </row>
  </sheetData>
  <mergeCells count="2">
    <mergeCell ref="A7:B7"/>
    <mergeCell ref="A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3:AI60"/>
  <sheetViews>
    <sheetView zoomScale="85" zoomScaleNormal="85" workbookViewId="0">
      <selection activeCell="G30" sqref="G30"/>
    </sheetView>
  </sheetViews>
  <sheetFormatPr defaultRowHeight="15" x14ac:dyDescent="0.25"/>
  <cols>
    <col min="4" max="4" width="15.7109375" customWidth="1"/>
    <col min="20" max="20" width="8.7109375" customWidth="1"/>
    <col min="21" max="21" width="6" customWidth="1"/>
  </cols>
  <sheetData>
    <row r="3" spans="4:35" ht="21" x14ac:dyDescent="0.35">
      <c r="D3" s="32"/>
    </row>
    <row r="5" spans="4:35" ht="16.5" x14ac:dyDescent="0.25">
      <c r="Q5" s="33"/>
      <c r="R5" s="33"/>
      <c r="S5" s="33"/>
      <c r="T5" s="33"/>
      <c r="U5" s="33"/>
    </row>
    <row r="6" spans="4:35" ht="16.5" x14ac:dyDescent="0.25">
      <c r="Q6" s="34"/>
      <c r="R6" s="34"/>
      <c r="S6" s="34"/>
      <c r="T6" s="35"/>
      <c r="U6" s="34"/>
    </row>
    <row r="7" spans="4:35" ht="17.25" thickBot="1" x14ac:dyDescent="0.3">
      <c r="Q7" s="34"/>
      <c r="R7" s="34"/>
      <c r="S7" s="34"/>
      <c r="T7" s="35"/>
      <c r="U7" s="34"/>
    </row>
    <row r="8" spans="4:35" ht="17.25" thickBot="1" x14ac:dyDescent="0.3">
      <c r="Q8" s="34"/>
      <c r="R8" s="34"/>
      <c r="S8" s="34"/>
      <c r="T8" s="35"/>
      <c r="U8" s="34"/>
      <c r="V8" s="36"/>
      <c r="W8" s="37"/>
      <c r="X8" s="38"/>
    </row>
    <row r="9" spans="4:35" ht="17.25" thickBot="1" x14ac:dyDescent="0.3">
      <c r="Q9" s="34"/>
      <c r="R9" s="34"/>
      <c r="S9" s="34"/>
      <c r="T9" s="35"/>
      <c r="U9" s="34"/>
      <c r="V9" s="36"/>
      <c r="W9" s="37"/>
      <c r="X9" s="38"/>
      <c r="AD9" s="13"/>
      <c r="AE9" s="13"/>
      <c r="AF9" s="13"/>
      <c r="AG9" s="3"/>
      <c r="AH9" s="13"/>
      <c r="AI9" s="13"/>
    </row>
    <row r="10" spans="4:35" ht="17.25" thickBot="1" x14ac:dyDescent="0.3">
      <c r="Q10" s="6"/>
      <c r="R10" s="6"/>
      <c r="S10" s="6"/>
      <c r="T10" s="34"/>
      <c r="U10" s="34"/>
      <c r="V10" s="36"/>
      <c r="W10" s="37"/>
      <c r="X10" s="38"/>
      <c r="Y10" s="39"/>
      <c r="Z10" s="39"/>
      <c r="AA10" s="39"/>
      <c r="AB10" s="39"/>
      <c r="AC10" s="39"/>
      <c r="AD10" s="13"/>
      <c r="AE10" s="13"/>
      <c r="AF10" s="13"/>
      <c r="AG10" s="3"/>
      <c r="AH10" s="13"/>
      <c r="AI10" s="13"/>
    </row>
    <row r="11" spans="4:35" ht="17.25" thickBot="1" x14ac:dyDescent="0.3">
      <c r="T11" s="36"/>
      <c r="U11" s="36"/>
      <c r="V11" s="36"/>
      <c r="W11" s="37"/>
      <c r="X11" s="38"/>
      <c r="Y11" s="26"/>
      <c r="Z11" s="26"/>
      <c r="AA11" s="26"/>
      <c r="AB11" s="40"/>
      <c r="AC11" s="26"/>
      <c r="AD11" s="13"/>
      <c r="AE11" s="13"/>
      <c r="AF11" s="13"/>
      <c r="AG11" s="3"/>
      <c r="AH11" s="13"/>
      <c r="AI11" s="13"/>
    </row>
    <row r="12" spans="4:35" ht="17.25" thickBot="1" x14ac:dyDescent="0.3">
      <c r="T12" s="36"/>
      <c r="U12" s="36"/>
      <c r="V12" s="36"/>
      <c r="W12" s="37"/>
      <c r="X12" s="38"/>
      <c r="Y12" s="26"/>
      <c r="Z12" s="26"/>
      <c r="AA12" s="26"/>
      <c r="AB12" s="40"/>
      <c r="AC12" s="26"/>
      <c r="AD12" s="13"/>
      <c r="AE12" s="13"/>
      <c r="AF12" s="13"/>
      <c r="AG12" s="3"/>
      <c r="AH12" s="13"/>
      <c r="AI12" s="13"/>
    </row>
    <row r="13" spans="4:35" ht="17.25" thickBot="1" x14ac:dyDescent="0.3">
      <c r="T13" s="36"/>
      <c r="U13" s="36"/>
      <c r="V13" s="36"/>
      <c r="W13" s="37"/>
      <c r="X13" s="38"/>
      <c r="Y13" s="26"/>
      <c r="Z13" s="26"/>
      <c r="AA13" s="26"/>
      <c r="AB13" s="40"/>
      <c r="AC13" s="26"/>
      <c r="AD13" s="13"/>
      <c r="AE13" s="13"/>
      <c r="AF13" s="13"/>
      <c r="AG13" s="3"/>
      <c r="AH13" s="13"/>
      <c r="AI13" s="13"/>
    </row>
    <row r="14" spans="4:35" ht="17.25" thickBot="1" x14ac:dyDescent="0.3">
      <c r="T14" s="36"/>
      <c r="U14" s="36"/>
      <c r="V14" s="36"/>
      <c r="W14" s="37"/>
      <c r="X14" s="38"/>
      <c r="Y14" s="26"/>
      <c r="Z14" s="26"/>
      <c r="AA14" s="26"/>
      <c r="AB14" s="40"/>
      <c r="AC14" s="26"/>
      <c r="AD14" s="13"/>
      <c r="AE14" s="13"/>
      <c r="AF14" s="13"/>
      <c r="AG14" s="3"/>
      <c r="AH14" s="13"/>
      <c r="AI14" s="13"/>
    </row>
    <row r="15" spans="4:35" ht="17.25" thickBot="1" x14ac:dyDescent="0.3">
      <c r="T15" s="36"/>
      <c r="U15" s="36"/>
      <c r="V15" s="36"/>
      <c r="W15" s="37"/>
      <c r="X15" s="38"/>
      <c r="Y15" s="26"/>
      <c r="Z15" s="26"/>
      <c r="AA15" s="26"/>
      <c r="AB15" s="40"/>
      <c r="AC15" s="26"/>
      <c r="AD15" s="13"/>
      <c r="AE15" s="13"/>
      <c r="AF15" s="13"/>
      <c r="AG15" s="3"/>
      <c r="AH15" s="13"/>
      <c r="AI15" s="13"/>
    </row>
    <row r="16" spans="4:35" ht="17.25" thickBot="1" x14ac:dyDescent="0.3">
      <c r="T16" s="36"/>
      <c r="U16" s="36"/>
      <c r="V16" s="36"/>
      <c r="W16" s="37"/>
      <c r="X16" s="38"/>
      <c r="Y16" s="26"/>
      <c r="Z16" s="26"/>
      <c r="AA16" s="26"/>
      <c r="AB16" s="40"/>
      <c r="AC16" s="26"/>
      <c r="AD16" s="13"/>
      <c r="AE16" s="13"/>
      <c r="AF16" s="13"/>
      <c r="AG16" s="3"/>
      <c r="AH16" s="13"/>
      <c r="AI16" s="13"/>
    </row>
    <row r="17" spans="3:35" ht="17.25" thickBot="1" x14ac:dyDescent="0.3">
      <c r="T17" s="36"/>
      <c r="U17" s="36"/>
      <c r="V17" s="36"/>
      <c r="W17" s="37"/>
      <c r="X17" s="38"/>
      <c r="Y17" s="26"/>
      <c r="Z17" s="26"/>
      <c r="AA17" s="26"/>
      <c r="AB17" s="40"/>
      <c r="AC17" s="26"/>
      <c r="AD17" s="13"/>
      <c r="AE17" s="13"/>
      <c r="AF17" s="13"/>
      <c r="AG17" s="3"/>
      <c r="AH17" s="13"/>
      <c r="AI17" s="13"/>
    </row>
    <row r="18" spans="3:35" ht="17.25" thickBot="1" x14ac:dyDescent="0.3">
      <c r="T18" s="41"/>
      <c r="U18" s="41"/>
      <c r="V18" s="41"/>
      <c r="W18" s="37"/>
      <c r="X18" s="42"/>
      <c r="Y18" s="26"/>
      <c r="Z18" s="26"/>
      <c r="AA18" s="26"/>
      <c r="AB18" s="40"/>
      <c r="AC18" s="26"/>
      <c r="AD18" s="13"/>
      <c r="AE18" s="13"/>
      <c r="AF18" s="13"/>
      <c r="AG18" s="3"/>
      <c r="AH18" s="13"/>
      <c r="AI18" s="13"/>
    </row>
    <row r="19" spans="3:35" ht="17.25" thickBot="1" x14ac:dyDescent="0.3">
      <c r="T19" s="42"/>
      <c r="U19" s="42"/>
      <c r="V19" s="42"/>
      <c r="W19" s="37"/>
      <c r="X19" s="42"/>
      <c r="Y19" s="26"/>
      <c r="Z19" s="26"/>
      <c r="AA19" s="26"/>
      <c r="AB19" s="40"/>
      <c r="AC19" s="26"/>
      <c r="AD19" s="13"/>
      <c r="AE19" s="13"/>
      <c r="AF19" s="13"/>
      <c r="AG19" s="3"/>
      <c r="AH19" s="13"/>
      <c r="AI19" s="13"/>
    </row>
    <row r="20" spans="3:35" ht="17.25" thickBot="1" x14ac:dyDescent="0.3">
      <c r="T20" s="42"/>
      <c r="U20" s="42"/>
      <c r="V20" s="42"/>
      <c r="W20" s="37"/>
      <c r="X20" s="42"/>
      <c r="Y20" s="26"/>
      <c r="Z20" s="26"/>
      <c r="AA20" s="26"/>
      <c r="AB20" s="40"/>
      <c r="AC20" s="26"/>
      <c r="AD20" s="13"/>
      <c r="AE20" s="13"/>
      <c r="AF20" s="13"/>
      <c r="AG20" s="3"/>
      <c r="AH20" s="13"/>
      <c r="AI20" s="13"/>
    </row>
    <row r="21" spans="3:35" ht="17.25" thickBot="1" x14ac:dyDescent="0.3">
      <c r="T21" s="42"/>
      <c r="U21" s="42"/>
      <c r="V21" s="42"/>
      <c r="W21" s="37"/>
      <c r="X21" s="42"/>
      <c r="Y21" s="26"/>
      <c r="Z21" s="26"/>
      <c r="AA21" s="26"/>
      <c r="AB21" s="40"/>
      <c r="AC21" s="26"/>
      <c r="AD21" s="13"/>
      <c r="AE21" s="13"/>
      <c r="AF21" s="13"/>
      <c r="AG21" s="2"/>
      <c r="AH21" s="27"/>
      <c r="AI21" s="13"/>
    </row>
    <row r="22" spans="3:35" ht="17.25" thickBot="1" x14ac:dyDescent="0.3">
      <c r="C22" s="44"/>
      <c r="D22" s="44"/>
      <c r="E22" s="44"/>
      <c r="F22" s="44"/>
      <c r="G22" s="44"/>
      <c r="T22" s="42"/>
      <c r="U22" s="42"/>
      <c r="V22" s="42"/>
      <c r="W22" s="37"/>
      <c r="X22" s="42"/>
      <c r="Y22" s="26"/>
      <c r="Z22" s="26"/>
      <c r="AA22" s="26"/>
      <c r="AB22" s="40"/>
      <c r="AC22" s="26"/>
      <c r="AD22" s="13"/>
      <c r="AE22" s="13"/>
      <c r="AF22" s="13"/>
      <c r="AG22" s="3"/>
      <c r="AH22" s="28"/>
      <c r="AI22" s="13"/>
    </row>
    <row r="23" spans="3:35" ht="17.25" thickBot="1" x14ac:dyDescent="0.3">
      <c r="C23" s="45">
        <v>1</v>
      </c>
      <c r="D23" s="45" t="s">
        <v>31</v>
      </c>
      <c r="E23" s="45">
        <v>59.41</v>
      </c>
      <c r="F23" s="46">
        <f>E23*10.764</f>
        <v>639.48923999999988</v>
      </c>
      <c r="G23" s="45">
        <v>6</v>
      </c>
      <c r="T23" s="42"/>
      <c r="U23" s="42"/>
      <c r="V23" s="42"/>
      <c r="W23" s="37"/>
      <c r="X23" s="42"/>
      <c r="Y23" s="26"/>
      <c r="Z23" s="26"/>
      <c r="AA23" s="26"/>
      <c r="AB23" s="40"/>
      <c r="AC23" s="26"/>
    </row>
    <row r="24" spans="3:35" ht="17.25" thickBot="1" x14ac:dyDescent="0.3">
      <c r="C24" s="45">
        <v>2</v>
      </c>
      <c r="D24" s="45" t="s">
        <v>31</v>
      </c>
      <c r="E24" s="45">
        <v>52.35</v>
      </c>
      <c r="F24" s="46">
        <f t="shared" ref="F24:F28" si="0">E24*10.764</f>
        <v>563.49540000000002</v>
      </c>
      <c r="G24" s="45">
        <v>19</v>
      </c>
      <c r="T24" s="42"/>
      <c r="U24" s="42"/>
      <c r="V24" s="42"/>
      <c r="W24" s="37"/>
      <c r="X24" s="42"/>
    </row>
    <row r="25" spans="3:35" ht="17.25" thickBot="1" x14ac:dyDescent="0.3">
      <c r="C25" s="45">
        <v>3</v>
      </c>
      <c r="D25" s="45" t="s">
        <v>18</v>
      </c>
      <c r="E25" s="45">
        <v>36.56</v>
      </c>
      <c r="F25" s="46">
        <f t="shared" si="0"/>
        <v>393.53183999999999</v>
      </c>
      <c r="G25" s="45">
        <v>38</v>
      </c>
      <c r="T25" s="42"/>
      <c r="U25" s="42"/>
      <c r="V25" s="42"/>
      <c r="W25" s="37"/>
      <c r="X25" s="42"/>
    </row>
    <row r="26" spans="3:35" ht="17.25" thickBot="1" x14ac:dyDescent="0.3">
      <c r="C26" s="45">
        <v>4</v>
      </c>
      <c r="D26" s="45" t="s">
        <v>18</v>
      </c>
      <c r="E26" s="45">
        <v>37.22</v>
      </c>
      <c r="F26" s="46">
        <f t="shared" si="0"/>
        <v>400.63607999999994</v>
      </c>
      <c r="G26" s="45">
        <v>19</v>
      </c>
      <c r="T26" s="42"/>
      <c r="U26" s="42"/>
      <c r="V26" s="42"/>
      <c r="W26" s="37"/>
      <c r="X26" s="42"/>
    </row>
    <row r="27" spans="3:35" ht="17.25" thickBot="1" x14ac:dyDescent="0.3">
      <c r="C27" s="45">
        <v>5</v>
      </c>
      <c r="D27" s="45" t="s">
        <v>18</v>
      </c>
      <c r="E27" s="45">
        <v>37.9</v>
      </c>
      <c r="F27" s="46">
        <f t="shared" si="0"/>
        <v>407.95559999999995</v>
      </c>
      <c r="G27" s="45">
        <v>19</v>
      </c>
      <c r="T27" s="42"/>
      <c r="U27" s="42"/>
      <c r="V27" s="42"/>
      <c r="W27" s="37"/>
      <c r="X27" s="42"/>
    </row>
    <row r="28" spans="3:35" ht="17.25" thickBot="1" x14ac:dyDescent="0.3">
      <c r="C28" s="45">
        <v>6</v>
      </c>
      <c r="D28" s="45" t="s">
        <v>31</v>
      </c>
      <c r="E28" s="45">
        <v>53.11</v>
      </c>
      <c r="F28" s="46">
        <f t="shared" si="0"/>
        <v>571.67603999999994</v>
      </c>
      <c r="G28" s="45">
        <v>19</v>
      </c>
      <c r="T28" s="42"/>
      <c r="U28" s="42"/>
      <c r="V28" s="42"/>
      <c r="W28" s="37"/>
      <c r="X28" s="42"/>
    </row>
    <row r="29" spans="3:35" ht="17.25" thickBot="1" x14ac:dyDescent="0.3">
      <c r="G29" s="3">
        <f>SUM(G23:G28)</f>
        <v>120</v>
      </c>
      <c r="T29" s="26"/>
      <c r="U29" s="26"/>
      <c r="V29" s="26"/>
      <c r="W29" s="26"/>
      <c r="X29" s="26"/>
    </row>
    <row r="40" spans="4:30" ht="15.75" thickBot="1" x14ac:dyDescent="0.3"/>
    <row r="41" spans="4:30" ht="19.5" thickBot="1" x14ac:dyDescent="0.35">
      <c r="D41" s="43"/>
      <c r="T41" s="26"/>
      <c r="U41" s="26"/>
      <c r="V41" s="26"/>
      <c r="W41" s="26"/>
      <c r="X41" s="26"/>
    </row>
    <row r="42" spans="4:30" ht="17.25" thickBot="1" x14ac:dyDescent="0.3">
      <c r="T42" s="26"/>
      <c r="U42" s="26"/>
      <c r="V42" s="26"/>
      <c r="W42" s="26"/>
      <c r="X42" s="26"/>
    </row>
    <row r="43" spans="4:30" ht="17.25" thickBot="1" x14ac:dyDescent="0.3">
      <c r="T43" s="26"/>
      <c r="U43" s="26"/>
      <c r="V43" s="26"/>
      <c r="W43" s="26"/>
      <c r="X43" s="26"/>
    </row>
    <row r="45" spans="4:30" ht="15.75" thickBot="1" x14ac:dyDescent="0.3"/>
    <row r="46" spans="4:30" ht="17.25" thickBot="1" x14ac:dyDescent="0.3">
      <c r="Z46" s="29"/>
      <c r="AA46" s="29"/>
      <c r="AB46" s="29"/>
      <c r="AC46" s="29"/>
      <c r="AD46" s="29"/>
    </row>
    <row r="47" spans="4:30" ht="17.25" thickBot="1" x14ac:dyDescent="0.3">
      <c r="Z47" s="26"/>
      <c r="AA47" s="26"/>
      <c r="AB47" s="26"/>
      <c r="AC47" s="40"/>
      <c r="AD47" s="26"/>
    </row>
    <row r="48" spans="4:30" ht="17.25" thickBot="1" x14ac:dyDescent="0.3">
      <c r="Z48" s="26"/>
      <c r="AA48" s="26"/>
      <c r="AB48" s="26"/>
      <c r="AC48" s="40"/>
      <c r="AD48" s="26"/>
    </row>
    <row r="49" spans="26:30" ht="17.25" thickBot="1" x14ac:dyDescent="0.3">
      <c r="Z49" s="26"/>
      <c r="AA49" s="26"/>
      <c r="AB49" s="26"/>
      <c r="AC49" s="40"/>
      <c r="AD49" s="26"/>
    </row>
    <row r="50" spans="26:30" ht="17.25" thickBot="1" x14ac:dyDescent="0.3">
      <c r="Z50" s="26"/>
      <c r="AA50" s="26"/>
      <c r="AB50" s="26"/>
      <c r="AC50" s="40"/>
      <c r="AD50" s="26"/>
    </row>
    <row r="51" spans="26:30" ht="17.25" thickBot="1" x14ac:dyDescent="0.3">
      <c r="Z51" s="26"/>
      <c r="AA51" s="26"/>
      <c r="AB51" s="26"/>
      <c r="AC51" s="40"/>
      <c r="AD51" s="26"/>
    </row>
    <row r="52" spans="26:30" ht="17.25" thickBot="1" x14ac:dyDescent="0.3">
      <c r="Z52" s="26"/>
      <c r="AA52" s="26"/>
      <c r="AB52" s="26"/>
      <c r="AC52" s="40"/>
      <c r="AD52" s="26"/>
    </row>
    <row r="53" spans="26:30" ht="17.25" thickBot="1" x14ac:dyDescent="0.3">
      <c r="Z53" s="26"/>
      <c r="AA53" s="26"/>
      <c r="AB53" s="26"/>
      <c r="AC53" s="40"/>
      <c r="AD53" s="26"/>
    </row>
    <row r="54" spans="26:30" ht="17.25" thickBot="1" x14ac:dyDescent="0.3">
      <c r="Z54" s="26"/>
      <c r="AA54" s="26"/>
      <c r="AB54" s="26"/>
      <c r="AC54" s="40"/>
      <c r="AD54" s="26"/>
    </row>
    <row r="55" spans="26:30" ht="17.25" thickBot="1" x14ac:dyDescent="0.3">
      <c r="Z55" s="26"/>
      <c r="AA55" s="26"/>
      <c r="AB55" s="26"/>
      <c r="AC55" s="40"/>
      <c r="AD55" s="26"/>
    </row>
    <row r="56" spans="26:30" ht="17.25" thickBot="1" x14ac:dyDescent="0.3">
      <c r="Z56" s="26"/>
      <c r="AA56" s="26"/>
      <c r="AB56" s="26"/>
      <c r="AC56" s="40"/>
      <c r="AD56" s="26"/>
    </row>
    <row r="57" spans="26:30" ht="17.25" thickBot="1" x14ac:dyDescent="0.3">
      <c r="Z57" s="26"/>
      <c r="AA57" s="26"/>
      <c r="AB57" s="26"/>
      <c r="AC57" s="40"/>
      <c r="AD57" s="26"/>
    </row>
    <row r="58" spans="26:30" ht="17.25" thickBot="1" x14ac:dyDescent="0.3">
      <c r="Z58" s="26"/>
      <c r="AA58" s="26"/>
      <c r="AB58" s="26"/>
      <c r="AC58" s="40"/>
      <c r="AD58" s="26"/>
    </row>
    <row r="59" spans="26:30" ht="17.25" thickBot="1" x14ac:dyDescent="0.3">
      <c r="Z59" s="26"/>
      <c r="AA59" s="26"/>
      <c r="AB59" s="26"/>
      <c r="AC59" s="40"/>
      <c r="AD59" s="26"/>
    </row>
    <row r="60" spans="26:30" ht="17.25" thickBot="1" x14ac:dyDescent="0.3">
      <c r="Z60" s="26"/>
      <c r="AA60" s="26"/>
      <c r="AB60" s="26"/>
      <c r="AC60" s="40"/>
      <c r="AD60" s="2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143"/>
  <sheetViews>
    <sheetView topLeftCell="A31" zoomScale="130" zoomScaleNormal="130" workbookViewId="0">
      <selection activeCell="C35" sqref="C35:E36"/>
    </sheetView>
  </sheetViews>
  <sheetFormatPr defaultRowHeight="15" x14ac:dyDescent="0.25"/>
  <cols>
    <col min="1" max="1" width="15.28515625" style="12" customWidth="1"/>
    <col min="2" max="3" width="9.140625" style="12"/>
    <col min="4" max="4" width="10.5703125" style="12" customWidth="1"/>
    <col min="5" max="5" width="11.42578125" style="12" customWidth="1"/>
    <col min="6" max="6" width="9.140625" style="12"/>
    <col min="7" max="7" width="9.140625" style="47"/>
    <col min="8" max="8" width="9.140625" style="12"/>
    <col min="9" max="9" width="11" style="12" customWidth="1"/>
    <col min="10" max="10" width="15.5703125" style="12" customWidth="1"/>
  </cols>
  <sheetData>
    <row r="2" spans="1:10" x14ac:dyDescent="0.25">
      <c r="A2" s="12" t="s">
        <v>24</v>
      </c>
    </row>
    <row r="3" spans="1:10" x14ac:dyDescent="0.25">
      <c r="A3" s="58" t="s">
        <v>32</v>
      </c>
      <c r="B3" s="58"/>
      <c r="C3" s="58"/>
      <c r="D3" s="58"/>
      <c r="E3" s="58"/>
      <c r="F3" s="31"/>
    </row>
    <row r="4" spans="1:10" x14ac:dyDescent="0.25">
      <c r="A4" s="12" t="s">
        <v>42</v>
      </c>
      <c r="B4" s="12" t="s">
        <v>26</v>
      </c>
      <c r="C4" s="12" t="s">
        <v>27</v>
      </c>
      <c r="D4" s="30" t="s">
        <v>28</v>
      </c>
      <c r="E4" s="12" t="s">
        <v>29</v>
      </c>
    </row>
    <row r="5" spans="1:10" s="6" customFormat="1" x14ac:dyDescent="0.25">
      <c r="A5" s="12"/>
      <c r="B5" s="12">
        <v>1</v>
      </c>
      <c r="C5" s="12" t="s">
        <v>6</v>
      </c>
      <c r="D5" s="12">
        <v>37.9</v>
      </c>
      <c r="E5" s="30">
        <f>D5*10.764</f>
        <v>407.95559999999995</v>
      </c>
      <c r="F5" s="12"/>
      <c r="G5" s="47">
        <v>408</v>
      </c>
      <c r="H5" s="12"/>
      <c r="I5" s="12"/>
      <c r="J5" s="12"/>
    </row>
    <row r="6" spans="1:10" x14ac:dyDescent="0.25">
      <c r="B6" s="12">
        <v>2</v>
      </c>
      <c r="C6" s="12" t="s">
        <v>30</v>
      </c>
      <c r="D6" s="12">
        <v>53.11</v>
      </c>
      <c r="E6" s="30">
        <f t="shared" ref="E6:E12" si="0">D6*10.764</f>
        <v>571.67603999999994</v>
      </c>
      <c r="G6" s="47">
        <v>572</v>
      </c>
    </row>
    <row r="7" spans="1:10" x14ac:dyDescent="0.25">
      <c r="B7" s="12">
        <v>3</v>
      </c>
      <c r="C7" s="12" t="s">
        <v>30</v>
      </c>
      <c r="D7" s="12">
        <v>52.35</v>
      </c>
      <c r="E7" s="30">
        <f t="shared" si="0"/>
        <v>563.49540000000002</v>
      </c>
      <c r="F7" s="31"/>
      <c r="G7" s="47">
        <v>563</v>
      </c>
    </row>
    <row r="8" spans="1:10" x14ac:dyDescent="0.25">
      <c r="B8" s="12">
        <v>4</v>
      </c>
      <c r="C8" s="12" t="s">
        <v>6</v>
      </c>
      <c r="D8" s="56">
        <v>36.56</v>
      </c>
      <c r="E8" s="30">
        <f t="shared" si="0"/>
        <v>393.53183999999999</v>
      </c>
      <c r="G8" s="47">
        <v>394</v>
      </c>
    </row>
    <row r="9" spans="1:10" x14ac:dyDescent="0.25">
      <c r="B9" s="12">
        <v>5</v>
      </c>
      <c r="C9" s="12" t="s">
        <v>6</v>
      </c>
      <c r="D9" s="56">
        <v>36.56</v>
      </c>
      <c r="E9" s="30">
        <f t="shared" si="0"/>
        <v>393.53183999999999</v>
      </c>
      <c r="G9" s="47">
        <v>394</v>
      </c>
    </row>
    <row r="10" spans="1:10" x14ac:dyDescent="0.25">
      <c r="B10" s="12">
        <v>6</v>
      </c>
      <c r="C10" s="12" t="s">
        <v>30</v>
      </c>
      <c r="D10" s="56">
        <v>59.41</v>
      </c>
      <c r="E10" s="30">
        <f t="shared" si="0"/>
        <v>639.48923999999988</v>
      </c>
      <c r="F10" s="30" t="s">
        <v>33</v>
      </c>
      <c r="G10" s="47">
        <v>639</v>
      </c>
    </row>
    <row r="11" spans="1:10" x14ac:dyDescent="0.25">
      <c r="B11" s="12">
        <v>7</v>
      </c>
      <c r="C11" s="12" t="s">
        <v>30</v>
      </c>
      <c r="D11" s="56">
        <v>59.41</v>
      </c>
      <c r="E11" s="30">
        <f t="shared" si="0"/>
        <v>639.48923999999988</v>
      </c>
      <c r="F11" s="30" t="s">
        <v>33</v>
      </c>
      <c r="G11" s="47">
        <v>639</v>
      </c>
    </row>
    <row r="12" spans="1:10" x14ac:dyDescent="0.25">
      <c r="B12" s="12">
        <v>8</v>
      </c>
      <c r="C12" s="12" t="s">
        <v>6</v>
      </c>
      <c r="D12" s="12">
        <v>37.22</v>
      </c>
      <c r="E12" s="30">
        <f t="shared" si="0"/>
        <v>400.63607999999994</v>
      </c>
      <c r="F12" s="31"/>
      <c r="G12" s="47">
        <v>401</v>
      </c>
    </row>
    <row r="14" spans="1:10" x14ac:dyDescent="0.25">
      <c r="A14" s="58" t="s">
        <v>34</v>
      </c>
      <c r="B14" s="58"/>
      <c r="C14" s="58"/>
      <c r="D14" s="58"/>
      <c r="E14" s="58"/>
    </row>
    <row r="15" spans="1:10" x14ac:dyDescent="0.25">
      <c r="A15" s="12" t="s">
        <v>25</v>
      </c>
      <c r="B15" s="12" t="s">
        <v>26</v>
      </c>
      <c r="C15" s="12" t="s">
        <v>27</v>
      </c>
      <c r="D15" s="30" t="s">
        <v>28</v>
      </c>
      <c r="E15" s="12" t="s">
        <v>29</v>
      </c>
    </row>
    <row r="16" spans="1:10" x14ac:dyDescent="0.25">
      <c r="B16" s="12">
        <v>1</v>
      </c>
      <c r="C16" s="12" t="s">
        <v>6</v>
      </c>
      <c r="D16" s="12">
        <v>37.9</v>
      </c>
      <c r="E16" s="30">
        <f>D16*10.764</f>
        <v>407.95559999999995</v>
      </c>
    </row>
    <row r="17" spans="1:6" x14ac:dyDescent="0.25">
      <c r="B17" s="12">
        <v>2</v>
      </c>
      <c r="C17" s="12" t="s">
        <v>30</v>
      </c>
      <c r="D17" s="12">
        <v>53.11</v>
      </c>
      <c r="E17" s="30">
        <f t="shared" ref="E17:E23" si="1">D17*10.764</f>
        <v>571.67603999999994</v>
      </c>
    </row>
    <row r="18" spans="1:6" x14ac:dyDescent="0.25">
      <c r="B18" s="12">
        <v>3</v>
      </c>
      <c r="C18" s="12" t="s">
        <v>30</v>
      </c>
      <c r="D18" s="12">
        <v>52.35</v>
      </c>
      <c r="E18" s="30">
        <f t="shared" si="1"/>
        <v>563.49540000000002</v>
      </c>
      <c r="F18" s="31"/>
    </row>
    <row r="19" spans="1:6" x14ac:dyDescent="0.25">
      <c r="B19" s="12">
        <v>4</v>
      </c>
      <c r="C19" s="12" t="s">
        <v>6</v>
      </c>
      <c r="D19" s="30">
        <v>36.56</v>
      </c>
      <c r="E19" s="30">
        <f t="shared" si="1"/>
        <v>393.53183999999999</v>
      </c>
    </row>
    <row r="20" spans="1:6" x14ac:dyDescent="0.25">
      <c r="B20" s="12">
        <v>5</v>
      </c>
      <c r="C20" s="12" t="s">
        <v>6</v>
      </c>
      <c r="D20" s="30">
        <v>36.56</v>
      </c>
      <c r="E20" s="30">
        <f t="shared" si="1"/>
        <v>393.53183999999999</v>
      </c>
    </row>
    <row r="21" spans="1:6" x14ac:dyDescent="0.25">
      <c r="B21" s="12">
        <v>6</v>
      </c>
      <c r="C21" s="12" t="s">
        <v>30</v>
      </c>
      <c r="D21" s="30">
        <v>59.41</v>
      </c>
      <c r="E21" s="30">
        <f t="shared" si="1"/>
        <v>639.48923999999988</v>
      </c>
      <c r="F21" s="30" t="s">
        <v>33</v>
      </c>
    </row>
    <row r="22" spans="1:6" x14ac:dyDescent="0.25">
      <c r="B22" s="12">
        <v>7</v>
      </c>
      <c r="C22" s="12" t="s">
        <v>30</v>
      </c>
      <c r="D22" s="30">
        <v>59.41</v>
      </c>
      <c r="E22" s="30">
        <f t="shared" si="1"/>
        <v>639.48923999999988</v>
      </c>
      <c r="F22" s="30" t="s">
        <v>33</v>
      </c>
    </row>
    <row r="23" spans="1:6" x14ac:dyDescent="0.25">
      <c r="B23" s="12">
        <v>8</v>
      </c>
      <c r="C23" s="12" t="s">
        <v>6</v>
      </c>
      <c r="D23" s="12">
        <v>37.22</v>
      </c>
      <c r="E23" s="30">
        <f t="shared" si="1"/>
        <v>400.63607999999994</v>
      </c>
    </row>
    <row r="25" spans="1:6" x14ac:dyDescent="0.25">
      <c r="A25" s="58" t="s">
        <v>35</v>
      </c>
      <c r="B25" s="58"/>
      <c r="C25" s="58"/>
      <c r="D25" s="58"/>
      <c r="E25" s="58"/>
    </row>
    <row r="26" spans="1:6" x14ac:dyDescent="0.25">
      <c r="A26" s="12" t="s">
        <v>36</v>
      </c>
      <c r="B26" s="12" t="s">
        <v>26</v>
      </c>
      <c r="C26" s="12" t="s">
        <v>27</v>
      </c>
      <c r="D26" s="30" t="s">
        <v>28</v>
      </c>
      <c r="E26" s="12" t="s">
        <v>29</v>
      </c>
    </row>
    <row r="27" spans="1:6" x14ac:dyDescent="0.25">
      <c r="B27" s="12">
        <v>5</v>
      </c>
      <c r="C27" s="12" t="s">
        <v>6</v>
      </c>
      <c r="D27" s="30">
        <v>36.56</v>
      </c>
      <c r="E27" s="30">
        <f t="shared" ref="E27:E30" si="2">D27*10.764</f>
        <v>393.53183999999999</v>
      </c>
    </row>
    <row r="28" spans="1:6" x14ac:dyDescent="0.25">
      <c r="B28" s="12">
        <v>6</v>
      </c>
      <c r="C28" s="12" t="s">
        <v>30</v>
      </c>
      <c r="D28" s="30">
        <v>59.41</v>
      </c>
      <c r="E28" s="30">
        <f t="shared" si="2"/>
        <v>639.48923999999988</v>
      </c>
      <c r="F28" s="30" t="s">
        <v>33</v>
      </c>
    </row>
    <row r="29" spans="1:6" x14ac:dyDescent="0.25">
      <c r="B29" s="12">
        <v>7</v>
      </c>
      <c r="C29" s="12" t="s">
        <v>30</v>
      </c>
      <c r="D29" s="30">
        <v>59.41</v>
      </c>
      <c r="E29" s="30">
        <f t="shared" si="2"/>
        <v>639.48923999999988</v>
      </c>
      <c r="F29" s="30" t="s">
        <v>33</v>
      </c>
    </row>
    <row r="30" spans="1:6" x14ac:dyDescent="0.25">
      <c r="B30" s="12">
        <v>8</v>
      </c>
      <c r="C30" s="12" t="s">
        <v>6</v>
      </c>
      <c r="D30" s="12">
        <v>37.22</v>
      </c>
      <c r="E30" s="30">
        <f t="shared" si="2"/>
        <v>400.63607999999994</v>
      </c>
    </row>
    <row r="32" spans="1:6" x14ac:dyDescent="0.25">
      <c r="A32" s="58" t="s">
        <v>37</v>
      </c>
      <c r="B32" s="58"/>
      <c r="C32" s="58"/>
      <c r="D32" s="58"/>
      <c r="E32" s="58"/>
    </row>
    <row r="33" spans="1:7" x14ac:dyDescent="0.25">
      <c r="A33" s="12" t="s">
        <v>25</v>
      </c>
      <c r="B33" s="12" t="s">
        <v>26</v>
      </c>
      <c r="C33" s="12" t="s">
        <v>27</v>
      </c>
      <c r="D33" s="30" t="s">
        <v>28</v>
      </c>
      <c r="E33" s="12" t="s">
        <v>29</v>
      </c>
    </row>
    <row r="34" spans="1:7" x14ac:dyDescent="0.25">
      <c r="B34" s="12">
        <v>5</v>
      </c>
      <c r="C34" s="12" t="s">
        <v>6</v>
      </c>
      <c r="D34" s="30">
        <v>36.56</v>
      </c>
      <c r="E34" s="30">
        <f t="shared" ref="E34:E37" si="3">D34*10.764</f>
        <v>393.53183999999999</v>
      </c>
      <c r="G34" s="47">
        <v>394</v>
      </c>
    </row>
    <row r="35" spans="1:7" x14ac:dyDescent="0.25">
      <c r="B35" s="12">
        <v>6</v>
      </c>
      <c r="C35" s="12" t="s">
        <v>30</v>
      </c>
      <c r="D35" s="30">
        <v>59.41</v>
      </c>
      <c r="E35" s="30">
        <f t="shared" si="3"/>
        <v>639.48923999999988</v>
      </c>
      <c r="F35" s="30" t="s">
        <v>33</v>
      </c>
      <c r="G35" s="47">
        <v>639</v>
      </c>
    </row>
    <row r="36" spans="1:7" x14ac:dyDescent="0.25">
      <c r="B36" s="12">
        <v>7</v>
      </c>
      <c r="C36" s="12" t="s">
        <v>30</v>
      </c>
      <c r="D36" s="30">
        <v>59.41</v>
      </c>
      <c r="E36" s="30">
        <f t="shared" si="3"/>
        <v>639.48923999999988</v>
      </c>
      <c r="F36" s="30" t="s">
        <v>33</v>
      </c>
      <c r="G36" s="47">
        <v>639</v>
      </c>
    </row>
    <row r="37" spans="1:7" x14ac:dyDescent="0.25">
      <c r="B37" s="12">
        <v>8</v>
      </c>
      <c r="C37" s="12" t="s">
        <v>6</v>
      </c>
      <c r="D37" s="12">
        <v>37.22</v>
      </c>
      <c r="E37" s="30">
        <f t="shared" si="3"/>
        <v>400.63607999999994</v>
      </c>
      <c r="G37" s="47">
        <v>401</v>
      </c>
    </row>
    <row r="39" spans="1:7" x14ac:dyDescent="0.25">
      <c r="A39" s="58" t="s">
        <v>38</v>
      </c>
      <c r="B39" s="58"/>
      <c r="C39" s="58"/>
      <c r="D39" s="58"/>
      <c r="E39" s="58"/>
    </row>
    <row r="40" spans="1:7" x14ac:dyDescent="0.25">
      <c r="A40" s="12" t="s">
        <v>25</v>
      </c>
      <c r="B40" s="12" t="s">
        <v>26</v>
      </c>
      <c r="C40" s="12" t="s">
        <v>27</v>
      </c>
      <c r="D40" s="30" t="s">
        <v>28</v>
      </c>
      <c r="E40" s="12" t="s">
        <v>29</v>
      </c>
    </row>
    <row r="41" spans="1:7" x14ac:dyDescent="0.25">
      <c r="B41" s="12">
        <v>5</v>
      </c>
      <c r="C41" s="12" t="s">
        <v>6</v>
      </c>
      <c r="D41" s="30">
        <v>36.56</v>
      </c>
      <c r="E41" s="30">
        <f t="shared" ref="E41:E43" si="4">D41*10.764</f>
        <v>393.53183999999999</v>
      </c>
      <c r="G41" s="47">
        <v>394</v>
      </c>
    </row>
    <row r="42" spans="1:7" x14ac:dyDescent="0.25">
      <c r="B42" s="12">
        <v>6</v>
      </c>
      <c r="C42" s="12" t="s">
        <v>30</v>
      </c>
      <c r="D42" s="30">
        <v>59.41</v>
      </c>
      <c r="E42" s="30">
        <f t="shared" si="4"/>
        <v>639.48923999999988</v>
      </c>
      <c r="F42" s="30" t="s">
        <v>33</v>
      </c>
      <c r="G42" s="47">
        <v>639</v>
      </c>
    </row>
    <row r="43" spans="1:7" x14ac:dyDescent="0.25">
      <c r="B43" s="12">
        <v>7</v>
      </c>
      <c r="C43" s="12" t="s">
        <v>30</v>
      </c>
      <c r="D43" s="30">
        <v>59.41</v>
      </c>
      <c r="E43" s="30">
        <f t="shared" si="4"/>
        <v>639.48923999999988</v>
      </c>
      <c r="F43" s="30" t="s">
        <v>33</v>
      </c>
      <c r="G43" s="47">
        <v>639</v>
      </c>
    </row>
    <row r="44" spans="1:7" x14ac:dyDescent="0.25">
      <c r="D44" s="30"/>
    </row>
    <row r="45" spans="1:7" x14ac:dyDescent="0.25">
      <c r="D45" s="30"/>
    </row>
    <row r="48" spans="1:7" x14ac:dyDescent="0.25">
      <c r="D48" s="30"/>
    </row>
    <row r="49" spans="1:4" x14ac:dyDescent="0.25">
      <c r="A49" s="30"/>
      <c r="C49" s="30"/>
    </row>
    <row r="50" spans="1:4" x14ac:dyDescent="0.25">
      <c r="A50" s="30"/>
      <c r="C50" s="30"/>
    </row>
    <row r="51" spans="1:4" x14ac:dyDescent="0.25">
      <c r="A51" s="30"/>
      <c r="C51" s="30"/>
      <c r="D51" s="30"/>
    </row>
    <row r="52" spans="1:4" x14ac:dyDescent="0.25">
      <c r="A52" s="30"/>
      <c r="C52" s="30"/>
      <c r="D52" s="30"/>
    </row>
    <row r="53" spans="1:4" x14ac:dyDescent="0.25">
      <c r="A53" s="30"/>
      <c r="C53" s="30"/>
      <c r="D53" s="30"/>
    </row>
    <row r="54" spans="1:4" x14ac:dyDescent="0.25">
      <c r="A54" s="30"/>
      <c r="C54" s="30"/>
      <c r="D54" s="30"/>
    </row>
    <row r="55" spans="1:4" x14ac:dyDescent="0.25">
      <c r="A55" s="30"/>
      <c r="C55" s="30"/>
      <c r="D55" s="30"/>
    </row>
    <row r="56" spans="1:4" x14ac:dyDescent="0.25">
      <c r="A56" s="30"/>
      <c r="C56" s="30"/>
      <c r="D56" s="30"/>
    </row>
    <row r="57" spans="1:4" x14ac:dyDescent="0.25">
      <c r="A57" s="30"/>
      <c r="C57" s="30"/>
      <c r="D57" s="30"/>
    </row>
    <row r="58" spans="1:4" x14ac:dyDescent="0.25">
      <c r="A58" s="30"/>
      <c r="C58" s="30"/>
    </row>
    <row r="59" spans="1:4" x14ac:dyDescent="0.25">
      <c r="A59" s="30"/>
      <c r="C59" s="30"/>
    </row>
    <row r="61" spans="1:4" x14ac:dyDescent="0.25">
      <c r="C61" s="30"/>
      <c r="D61" s="30"/>
    </row>
    <row r="62" spans="1:4" x14ac:dyDescent="0.25">
      <c r="A62" s="30"/>
      <c r="C62" s="30"/>
      <c r="D62" s="30"/>
    </row>
    <row r="63" spans="1:4" x14ac:dyDescent="0.25">
      <c r="A63" s="30"/>
      <c r="C63" s="30"/>
      <c r="D63" s="30"/>
    </row>
    <row r="64" spans="1:4" x14ac:dyDescent="0.25">
      <c r="A64" s="30"/>
    </row>
    <row r="65" spans="1:4" x14ac:dyDescent="0.25">
      <c r="A65" s="30"/>
    </row>
    <row r="66" spans="1:4" x14ac:dyDescent="0.25">
      <c r="A66" s="30"/>
    </row>
    <row r="67" spans="1:4" x14ac:dyDescent="0.25">
      <c r="A67" s="30"/>
    </row>
    <row r="68" spans="1:4" x14ac:dyDescent="0.25">
      <c r="A68" s="30"/>
    </row>
    <row r="69" spans="1:4" x14ac:dyDescent="0.25">
      <c r="A69" s="30"/>
    </row>
    <row r="70" spans="1:4" x14ac:dyDescent="0.25">
      <c r="A70" s="30"/>
    </row>
    <row r="71" spans="1:4" x14ac:dyDescent="0.25">
      <c r="A71" s="30"/>
    </row>
    <row r="72" spans="1:4" x14ac:dyDescent="0.25">
      <c r="A72" s="30"/>
    </row>
    <row r="73" spans="1:4" x14ac:dyDescent="0.25">
      <c r="A73" s="30"/>
      <c r="D73" s="30"/>
    </row>
    <row r="74" spans="1:4" x14ac:dyDescent="0.25">
      <c r="A74" s="30"/>
      <c r="D74" s="30"/>
    </row>
    <row r="75" spans="1:4" x14ac:dyDescent="0.25">
      <c r="D75" s="30"/>
    </row>
    <row r="76" spans="1:4" x14ac:dyDescent="0.25">
      <c r="D76" s="30"/>
    </row>
    <row r="80" spans="1:4" x14ac:dyDescent="0.25">
      <c r="D80" s="30"/>
    </row>
    <row r="81" spans="4:4" x14ac:dyDescent="0.25">
      <c r="D81" s="30"/>
    </row>
    <row r="82" spans="4:4" x14ac:dyDescent="0.25">
      <c r="D82" s="30"/>
    </row>
    <row r="86" spans="4:4" x14ac:dyDescent="0.25">
      <c r="D86" s="30"/>
    </row>
    <row r="87" spans="4:4" x14ac:dyDescent="0.25">
      <c r="D87" s="30"/>
    </row>
    <row r="88" spans="4:4" x14ac:dyDescent="0.25">
      <c r="D88" s="30"/>
    </row>
    <row r="89" spans="4:4" x14ac:dyDescent="0.25">
      <c r="D89" s="30"/>
    </row>
    <row r="90" spans="4:4" x14ac:dyDescent="0.25">
      <c r="D90" s="30"/>
    </row>
    <row r="91" spans="4:4" x14ac:dyDescent="0.25">
      <c r="D91" s="30"/>
    </row>
    <row r="92" spans="4:4" x14ac:dyDescent="0.25">
      <c r="D92" s="30"/>
    </row>
    <row r="93" spans="4:4" x14ac:dyDescent="0.25">
      <c r="D93" s="30"/>
    </row>
    <row r="94" spans="4:4" x14ac:dyDescent="0.25">
      <c r="D94" s="30"/>
    </row>
    <row r="97" spans="4:4" x14ac:dyDescent="0.25">
      <c r="D97" s="30"/>
    </row>
    <row r="98" spans="4:4" x14ac:dyDescent="0.25">
      <c r="D98" s="30"/>
    </row>
    <row r="99" spans="4:4" x14ac:dyDescent="0.25">
      <c r="D99" s="30"/>
    </row>
    <row r="103" spans="4:4" x14ac:dyDescent="0.25">
      <c r="D103" s="30"/>
    </row>
    <row r="104" spans="4:4" x14ac:dyDescent="0.25">
      <c r="D104" s="30"/>
    </row>
    <row r="105" spans="4:4" x14ac:dyDescent="0.25">
      <c r="D105" s="30"/>
    </row>
    <row r="106" spans="4:4" x14ac:dyDescent="0.25">
      <c r="D106" s="30"/>
    </row>
    <row r="110" spans="4:4" x14ac:dyDescent="0.25">
      <c r="D110" s="30"/>
    </row>
    <row r="111" spans="4:4" x14ac:dyDescent="0.25">
      <c r="D111" s="30"/>
    </row>
    <row r="112" spans="4:4" x14ac:dyDescent="0.25">
      <c r="D112" s="30"/>
    </row>
    <row r="113" spans="4:4" x14ac:dyDescent="0.25">
      <c r="D113" s="30"/>
    </row>
    <row r="114" spans="4:4" x14ac:dyDescent="0.25">
      <c r="D114" s="30"/>
    </row>
    <row r="115" spans="4:4" x14ac:dyDescent="0.25">
      <c r="D115" s="30"/>
    </row>
    <row r="116" spans="4:4" x14ac:dyDescent="0.25">
      <c r="D116" s="30"/>
    </row>
    <row r="117" spans="4:4" x14ac:dyDescent="0.25">
      <c r="D117" s="30"/>
    </row>
    <row r="118" spans="4:4" x14ac:dyDescent="0.25">
      <c r="D118" s="30"/>
    </row>
    <row r="119" spans="4:4" x14ac:dyDescent="0.25">
      <c r="D119" s="30"/>
    </row>
    <row r="120" spans="4:4" x14ac:dyDescent="0.25">
      <c r="D120" s="30"/>
    </row>
    <row r="121" spans="4:4" x14ac:dyDescent="0.25">
      <c r="D121" s="30"/>
    </row>
    <row r="122" spans="4:4" x14ac:dyDescent="0.25">
      <c r="D122" s="30"/>
    </row>
    <row r="123" spans="4:4" x14ac:dyDescent="0.25">
      <c r="D123" s="30"/>
    </row>
    <row r="124" spans="4:4" x14ac:dyDescent="0.25">
      <c r="D124" s="30"/>
    </row>
    <row r="128" spans="4:4" x14ac:dyDescent="0.25">
      <c r="D128" s="30"/>
    </row>
    <row r="129" spans="4:4" x14ac:dyDescent="0.25">
      <c r="D129" s="30"/>
    </row>
    <row r="130" spans="4:4" x14ac:dyDescent="0.25">
      <c r="D130" s="30"/>
    </row>
    <row r="131" spans="4:4" x14ac:dyDescent="0.25">
      <c r="D131" s="30"/>
    </row>
    <row r="135" spans="4:4" x14ac:dyDescent="0.25">
      <c r="D135" s="30"/>
    </row>
    <row r="136" spans="4:4" x14ac:dyDescent="0.25">
      <c r="D136" s="30"/>
    </row>
    <row r="137" spans="4:4" x14ac:dyDescent="0.25">
      <c r="D137" s="30"/>
    </row>
    <row r="141" spans="4:4" x14ac:dyDescent="0.25">
      <c r="D141" s="30"/>
    </row>
    <row r="142" spans="4:4" x14ac:dyDescent="0.25">
      <c r="D142" s="30"/>
    </row>
    <row r="143" spans="4:4" x14ac:dyDescent="0.25">
      <c r="D143" s="30"/>
    </row>
  </sheetData>
  <mergeCells count="5">
    <mergeCell ref="A25:E25"/>
    <mergeCell ref="A32:E32"/>
    <mergeCell ref="A39:E39"/>
    <mergeCell ref="A3:E3"/>
    <mergeCell ref="A14:E14"/>
  </mergeCells>
  <phoneticPr fontId="17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B3" sqref="B3:H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75BC-AB72-4D0F-B842-545365663BDA}">
  <dimension ref="A1:O26"/>
  <sheetViews>
    <sheetView topLeftCell="B7" zoomScale="130" zoomScaleNormal="130" workbookViewId="0">
      <selection activeCell="F11" sqref="F11"/>
    </sheetView>
  </sheetViews>
  <sheetFormatPr defaultRowHeight="15" x14ac:dyDescent="0.25"/>
  <cols>
    <col min="1" max="1" width="7" style="14" customWidth="1"/>
    <col min="2" max="3" width="14.28515625" style="14" customWidth="1"/>
    <col min="4" max="4" width="13.5703125" style="14" customWidth="1"/>
    <col min="5" max="5" width="11" style="14" customWidth="1"/>
    <col min="6" max="6" width="18.5703125" style="14" customWidth="1"/>
    <col min="7" max="7" width="11" style="14" customWidth="1"/>
    <col min="8" max="8" width="10" style="14" customWidth="1"/>
    <col min="9" max="9" width="16.28515625" style="14" customWidth="1"/>
    <col min="10" max="10" width="12.85546875" style="14" customWidth="1"/>
    <col min="11" max="11" width="11" bestFit="1" customWidth="1"/>
    <col min="14" max="14" width="20.140625" customWidth="1"/>
    <col min="15" max="15" width="21.28515625" customWidth="1"/>
  </cols>
  <sheetData>
    <row r="1" spans="1:15" x14ac:dyDescent="0.25">
      <c r="B1" s="52" t="s">
        <v>14</v>
      </c>
    </row>
    <row r="2" spans="1:15" x14ac:dyDescent="0.25">
      <c r="A2" s="14" t="s">
        <v>19</v>
      </c>
      <c r="B2" s="15" t="s">
        <v>15</v>
      </c>
      <c r="C2" s="15" t="s">
        <v>17</v>
      </c>
      <c r="D2" s="15" t="s">
        <v>20</v>
      </c>
      <c r="E2" s="16" t="s">
        <v>16</v>
      </c>
      <c r="F2" s="16" t="s">
        <v>11</v>
      </c>
      <c r="G2" s="17"/>
      <c r="H2" s="17"/>
      <c r="I2" s="17"/>
      <c r="J2" s="17"/>
      <c r="K2" s="17"/>
      <c r="L2" s="14"/>
    </row>
    <row r="3" spans="1:15" x14ac:dyDescent="0.25">
      <c r="A3" s="14">
        <v>1</v>
      </c>
      <c r="B3" s="14">
        <v>1</v>
      </c>
      <c r="C3" s="14">
        <v>39.67</v>
      </c>
      <c r="D3" s="18">
        <v>388</v>
      </c>
      <c r="E3" s="19">
        <f>F3/D3</f>
        <v>14175.257731958764</v>
      </c>
      <c r="F3" s="23">
        <v>5500000</v>
      </c>
      <c r="G3" s="17">
        <v>330000</v>
      </c>
      <c r="H3" s="17">
        <v>30000</v>
      </c>
      <c r="I3" s="23">
        <f>F3+G3+H3</f>
        <v>5860000</v>
      </c>
      <c r="J3" s="53">
        <f>I3/D3</f>
        <v>15103.092783505155</v>
      </c>
      <c r="K3" s="14"/>
      <c r="L3" s="14"/>
    </row>
    <row r="4" spans="1:15" x14ac:dyDescent="0.25">
      <c r="A4" s="14">
        <v>2</v>
      </c>
      <c r="B4" s="14">
        <v>2</v>
      </c>
      <c r="C4" s="14">
        <v>39.26</v>
      </c>
      <c r="D4" s="18">
        <v>384</v>
      </c>
      <c r="E4" s="19">
        <f t="shared" ref="E4:E8" si="0">F4/D4</f>
        <v>17447.916666666668</v>
      </c>
      <c r="F4" s="19">
        <v>6700000</v>
      </c>
      <c r="G4" s="17">
        <v>402000</v>
      </c>
      <c r="H4" s="17">
        <v>30000</v>
      </c>
      <c r="I4" s="23">
        <f t="shared" ref="I4:I12" si="1">F4+G4+H4</f>
        <v>7132000</v>
      </c>
      <c r="J4" s="53">
        <f t="shared" ref="J4:J12" si="2">I4/D4</f>
        <v>18572.916666666668</v>
      </c>
      <c r="K4" s="14"/>
      <c r="L4" s="14"/>
    </row>
    <row r="5" spans="1:15" x14ac:dyDescent="0.25">
      <c r="A5" s="14">
        <v>3</v>
      </c>
      <c r="B5" s="14">
        <v>3</v>
      </c>
      <c r="C5" s="14">
        <v>43.35</v>
      </c>
      <c r="D5" s="18">
        <v>424</v>
      </c>
      <c r="E5" s="19">
        <f t="shared" si="0"/>
        <v>16509.433962264149</v>
      </c>
      <c r="F5" s="23">
        <v>7000000</v>
      </c>
      <c r="G5" s="17">
        <v>350000</v>
      </c>
      <c r="H5" s="17">
        <v>30000</v>
      </c>
      <c r="I5" s="23">
        <f t="shared" si="1"/>
        <v>7380000</v>
      </c>
      <c r="J5" s="53">
        <f t="shared" si="2"/>
        <v>17405.66037735849</v>
      </c>
      <c r="K5" s="14"/>
      <c r="L5" s="14"/>
    </row>
    <row r="6" spans="1:15" x14ac:dyDescent="0.25">
      <c r="A6" s="14">
        <v>4</v>
      </c>
      <c r="B6" s="14">
        <v>4</v>
      </c>
      <c r="C6" s="14">
        <v>39.770000000000003</v>
      </c>
      <c r="D6" s="18">
        <v>389</v>
      </c>
      <c r="E6" s="19">
        <f t="shared" si="0"/>
        <v>16709.511568123395</v>
      </c>
      <c r="F6" s="23">
        <v>6500000</v>
      </c>
      <c r="G6" s="17">
        <v>390000</v>
      </c>
      <c r="H6" s="17">
        <v>30000</v>
      </c>
      <c r="I6" s="23">
        <f t="shared" si="1"/>
        <v>6920000</v>
      </c>
      <c r="J6" s="53">
        <f t="shared" si="2"/>
        <v>17789.203084832905</v>
      </c>
      <c r="K6" s="14"/>
      <c r="L6" s="14"/>
    </row>
    <row r="7" spans="1:15" x14ac:dyDescent="0.25">
      <c r="A7" s="14">
        <v>5</v>
      </c>
      <c r="B7" s="14">
        <v>5</v>
      </c>
      <c r="C7" s="14">
        <v>39.770000000000003</v>
      </c>
      <c r="D7" s="18">
        <v>389</v>
      </c>
      <c r="E7" s="19">
        <f t="shared" si="0"/>
        <v>14138.817480719794</v>
      </c>
      <c r="F7" s="24">
        <v>5500000</v>
      </c>
      <c r="G7" s="17">
        <v>330000</v>
      </c>
      <c r="H7" s="17">
        <v>30000</v>
      </c>
      <c r="I7" s="24">
        <f t="shared" si="1"/>
        <v>5860000</v>
      </c>
      <c r="J7" s="53">
        <f t="shared" si="2"/>
        <v>15064.26735218509</v>
      </c>
      <c r="K7" s="14"/>
      <c r="L7" s="14"/>
    </row>
    <row r="8" spans="1:15" x14ac:dyDescent="0.25">
      <c r="A8" s="14">
        <v>6</v>
      </c>
      <c r="B8" s="14">
        <v>6</v>
      </c>
      <c r="C8" s="14">
        <v>26.07</v>
      </c>
      <c r="D8" s="18">
        <v>255</v>
      </c>
      <c r="E8" s="19">
        <f t="shared" si="0"/>
        <v>17647.058823529413</v>
      </c>
      <c r="F8" s="24">
        <v>4500000</v>
      </c>
      <c r="G8" s="17">
        <v>270000</v>
      </c>
      <c r="H8" s="17">
        <v>30000</v>
      </c>
      <c r="I8" s="24">
        <f t="shared" si="1"/>
        <v>4800000</v>
      </c>
      <c r="J8" s="53">
        <f t="shared" si="2"/>
        <v>18823.529411764706</v>
      </c>
      <c r="K8" s="14"/>
      <c r="L8" s="14"/>
    </row>
    <row r="9" spans="1:15" x14ac:dyDescent="0.25">
      <c r="A9" s="14">
        <v>7</v>
      </c>
      <c r="B9" s="14">
        <v>7</v>
      </c>
      <c r="C9" s="14">
        <v>36.65</v>
      </c>
      <c r="D9" s="18">
        <f>C9*10.764</f>
        <v>394.50059999999996</v>
      </c>
      <c r="E9" s="19">
        <f>F9/D9</f>
        <v>17765.678936863467</v>
      </c>
      <c r="F9" s="24">
        <v>7008571</v>
      </c>
      <c r="G9" s="17">
        <v>420600</v>
      </c>
      <c r="H9" s="17">
        <v>30000</v>
      </c>
      <c r="I9" s="24">
        <f t="shared" si="1"/>
        <v>7459171</v>
      </c>
      <c r="J9" s="53">
        <f t="shared" si="2"/>
        <v>18907.882522865621</v>
      </c>
      <c r="K9" s="14"/>
      <c r="L9" s="14"/>
    </row>
    <row r="10" spans="1:15" x14ac:dyDescent="0.25">
      <c r="A10" s="14">
        <v>8</v>
      </c>
      <c r="B10" s="14">
        <v>8</v>
      </c>
      <c r="C10" s="14">
        <v>48.31</v>
      </c>
      <c r="D10" s="18">
        <v>520</v>
      </c>
      <c r="E10" s="19">
        <f>F10/D10</f>
        <v>16346.153846153846</v>
      </c>
      <c r="F10" s="24">
        <v>8500000</v>
      </c>
      <c r="G10" s="17">
        <v>510000</v>
      </c>
      <c r="H10" s="17">
        <v>30000</v>
      </c>
      <c r="I10" s="24">
        <f t="shared" si="1"/>
        <v>9040000</v>
      </c>
      <c r="J10" s="53">
        <f t="shared" si="2"/>
        <v>17384.615384615383</v>
      </c>
      <c r="K10" s="14"/>
      <c r="L10" s="14"/>
    </row>
    <row r="11" spans="1:15" x14ac:dyDescent="0.25">
      <c r="A11" s="14">
        <v>9</v>
      </c>
      <c r="B11" s="14">
        <v>9</v>
      </c>
      <c r="C11" s="51">
        <f>D11/10.764</f>
        <v>48.309178743961354</v>
      </c>
      <c r="D11" s="18">
        <v>520</v>
      </c>
      <c r="E11" s="19">
        <f>F11/D11</f>
        <v>20192.307692307691</v>
      </c>
      <c r="F11" s="24">
        <v>10500000</v>
      </c>
      <c r="G11" s="14">
        <v>630000</v>
      </c>
      <c r="H11" s="14">
        <v>30000</v>
      </c>
      <c r="I11" s="24">
        <f t="shared" si="1"/>
        <v>11160000</v>
      </c>
      <c r="J11" s="54">
        <f t="shared" si="2"/>
        <v>21461.538461538461</v>
      </c>
      <c r="K11" s="22"/>
      <c r="L11" s="14"/>
    </row>
    <row r="12" spans="1:15" x14ac:dyDescent="0.25">
      <c r="A12" s="14">
        <v>10</v>
      </c>
      <c r="B12" s="14">
        <v>10</v>
      </c>
      <c r="C12" s="14">
        <v>69.3</v>
      </c>
      <c r="D12" s="18">
        <v>678</v>
      </c>
      <c r="E12" s="19">
        <f>F12/D12</f>
        <v>28761.061946902653</v>
      </c>
      <c r="F12" s="24">
        <v>19500000</v>
      </c>
      <c r="G12" s="14">
        <v>1170000</v>
      </c>
      <c r="H12" s="17">
        <v>30000</v>
      </c>
      <c r="I12" s="24">
        <f t="shared" si="1"/>
        <v>20700000</v>
      </c>
      <c r="J12" s="54">
        <f t="shared" si="2"/>
        <v>30530.973451327434</v>
      </c>
      <c r="K12" s="22"/>
      <c r="L12" s="14"/>
    </row>
    <row r="13" spans="1:15" x14ac:dyDescent="0.25">
      <c r="D13" s="18"/>
      <c r="E13" s="19"/>
      <c r="F13" s="25"/>
      <c r="H13" s="17"/>
      <c r="I13" s="25"/>
      <c r="J13" s="19">
        <f>SUM(J3:J12)</f>
        <v>191043.67949665996</v>
      </c>
      <c r="K13" s="22"/>
      <c r="L13" s="14"/>
    </row>
    <row r="14" spans="1:15" x14ac:dyDescent="0.25">
      <c r="D14" s="18"/>
      <c r="E14" s="19"/>
      <c r="F14" s="24"/>
      <c r="H14" s="17"/>
      <c r="I14" s="24"/>
      <c r="J14" s="55">
        <f>J13/A12</f>
        <v>19104.367949665997</v>
      </c>
      <c r="K14" s="22"/>
      <c r="L14" s="14"/>
    </row>
    <row r="15" spans="1:15" x14ac:dyDescent="0.25">
      <c r="D15" s="18"/>
      <c r="E15" s="19"/>
      <c r="F15" s="24"/>
      <c r="H15" s="17"/>
      <c r="I15" s="24"/>
      <c r="J15" s="19"/>
      <c r="K15" s="22"/>
      <c r="L15" s="14"/>
      <c r="N15" s="7"/>
      <c r="O15" s="8"/>
    </row>
    <row r="16" spans="1:15" x14ac:dyDescent="0.25">
      <c r="D16" s="18"/>
      <c r="E16" s="19"/>
      <c r="F16" s="24"/>
      <c r="H16" s="17"/>
      <c r="I16" s="24"/>
      <c r="J16" s="19"/>
      <c r="K16" s="22"/>
      <c r="L16" s="14"/>
    </row>
    <row r="17" spans="2:12" x14ac:dyDescent="0.25">
      <c r="D17" s="18"/>
      <c r="E17" s="19"/>
      <c r="F17" s="24"/>
      <c r="H17" s="17"/>
      <c r="I17" s="24"/>
      <c r="J17" s="20"/>
      <c r="K17" s="22"/>
      <c r="L17" s="14"/>
    </row>
    <row r="18" spans="2:12" x14ac:dyDescent="0.25">
      <c r="B18" s="14">
        <v>902</v>
      </c>
      <c r="C18" s="14">
        <v>35.42</v>
      </c>
      <c r="D18" s="14">
        <f>C18*10.764</f>
        <v>381.26087999999999</v>
      </c>
      <c r="E18" s="19">
        <f>F18/D18</f>
        <v>18235.233050923034</v>
      </c>
      <c r="F18" s="21">
        <v>6952381</v>
      </c>
      <c r="G18" s="14">
        <v>417200</v>
      </c>
      <c r="H18" s="17">
        <v>30000</v>
      </c>
      <c r="I18" s="21">
        <f t="shared" ref="I18" si="3">F18+G18+H18</f>
        <v>7399581</v>
      </c>
      <c r="J18" s="54">
        <f t="shared" ref="J18" si="4">I18/D18</f>
        <v>19408.183184175625</v>
      </c>
      <c r="K18" s="22"/>
      <c r="L18" s="14"/>
    </row>
    <row r="19" spans="2:12" x14ac:dyDescent="0.25">
      <c r="B19" s="14">
        <v>2201</v>
      </c>
      <c r="C19" s="14">
        <v>36.65</v>
      </c>
      <c r="D19" s="14">
        <f t="shared" ref="D19:D26" si="5">C19*10.764</f>
        <v>394.50059999999996</v>
      </c>
      <c r="E19" s="19">
        <f t="shared" ref="E19:E26" si="6">F19/D19</f>
        <v>18588.902019413916</v>
      </c>
      <c r="F19" s="21">
        <v>7333333</v>
      </c>
      <c r="G19" s="14">
        <v>440000</v>
      </c>
      <c r="H19" s="17">
        <v>30000</v>
      </c>
      <c r="I19" s="21">
        <f t="shared" ref="I19:I26" si="7">F19+G19+H19</f>
        <v>7803333</v>
      </c>
      <c r="J19" s="54">
        <f t="shared" ref="J19:J26" si="8">I19/D19</f>
        <v>19780.281702993609</v>
      </c>
      <c r="K19" s="22"/>
      <c r="L19" s="14"/>
    </row>
    <row r="20" spans="2:12" x14ac:dyDescent="0.25">
      <c r="B20" s="14">
        <v>1703</v>
      </c>
      <c r="C20" s="14">
        <v>49.09</v>
      </c>
      <c r="D20" s="14">
        <f t="shared" si="5"/>
        <v>528.40476000000001</v>
      </c>
      <c r="E20" s="19">
        <f t="shared" si="6"/>
        <v>18294.057381315037</v>
      </c>
      <c r="F20" s="21">
        <v>9666667</v>
      </c>
      <c r="G20" s="14">
        <v>580000</v>
      </c>
      <c r="H20" s="17">
        <v>30000</v>
      </c>
      <c r="I20" s="21">
        <f t="shared" si="7"/>
        <v>10276667</v>
      </c>
      <c r="J20" s="54">
        <f t="shared" si="8"/>
        <v>19448.475445224984</v>
      </c>
      <c r="K20" s="14"/>
      <c r="L20" s="14"/>
    </row>
    <row r="21" spans="2:12" x14ac:dyDescent="0.25">
      <c r="B21" s="14">
        <v>205</v>
      </c>
      <c r="C21" s="14">
        <v>29.67</v>
      </c>
      <c r="D21" s="14">
        <f t="shared" si="5"/>
        <v>319.36788000000001</v>
      </c>
      <c r="E21" s="19">
        <f t="shared" si="6"/>
        <v>18190.695946004336</v>
      </c>
      <c r="F21" s="21">
        <v>5809524</v>
      </c>
      <c r="G21" s="14">
        <v>348600</v>
      </c>
      <c r="H21" s="17">
        <v>30000</v>
      </c>
      <c r="I21" s="21">
        <f t="shared" si="7"/>
        <v>6188124</v>
      </c>
      <c r="J21" s="54">
        <f t="shared" si="8"/>
        <v>19376.16268736856</v>
      </c>
    </row>
    <row r="22" spans="2:12" x14ac:dyDescent="0.25">
      <c r="B22" s="14">
        <v>1704</v>
      </c>
      <c r="C22" s="14">
        <v>53.79</v>
      </c>
      <c r="D22" s="14">
        <f t="shared" si="5"/>
        <v>578.99555999999995</v>
      </c>
      <c r="E22" s="19">
        <f t="shared" si="6"/>
        <v>19245.151033627961</v>
      </c>
      <c r="F22" s="21">
        <v>11142857</v>
      </c>
      <c r="G22" s="14">
        <v>668600</v>
      </c>
      <c r="H22" s="17">
        <v>30000</v>
      </c>
      <c r="I22" s="21">
        <f t="shared" si="7"/>
        <v>11841457</v>
      </c>
      <c r="J22" s="54">
        <f t="shared" si="8"/>
        <v>20451.723325823088</v>
      </c>
    </row>
    <row r="23" spans="2:12" x14ac:dyDescent="0.25">
      <c r="B23" s="14">
        <v>2003</v>
      </c>
      <c r="C23" s="14">
        <v>65.8</v>
      </c>
      <c r="D23" s="14">
        <f t="shared" si="5"/>
        <v>708.27119999999991</v>
      </c>
      <c r="E23" s="19">
        <f t="shared" si="6"/>
        <v>17077.128083141037</v>
      </c>
      <c r="F23" s="21">
        <v>12095238</v>
      </c>
      <c r="G23" s="14">
        <v>725800</v>
      </c>
      <c r="H23" s="17">
        <v>30000</v>
      </c>
      <c r="I23" s="21">
        <f t="shared" si="7"/>
        <v>12851038</v>
      </c>
      <c r="J23" s="54">
        <f t="shared" si="8"/>
        <v>18144.233451819022</v>
      </c>
    </row>
    <row r="24" spans="2:12" x14ac:dyDescent="0.25">
      <c r="D24" s="14">
        <f t="shared" si="5"/>
        <v>0</v>
      </c>
      <c r="E24" s="19" t="e">
        <f t="shared" si="6"/>
        <v>#DIV/0!</v>
      </c>
      <c r="F24" s="21"/>
      <c r="H24" s="17">
        <v>30000</v>
      </c>
      <c r="I24" s="21">
        <f t="shared" si="7"/>
        <v>30000</v>
      </c>
      <c r="J24" s="54" t="e">
        <f t="shared" si="8"/>
        <v>#DIV/0!</v>
      </c>
    </row>
    <row r="25" spans="2:12" x14ac:dyDescent="0.25">
      <c r="D25" s="14">
        <f t="shared" si="5"/>
        <v>0</v>
      </c>
      <c r="E25" s="19" t="e">
        <f t="shared" si="6"/>
        <v>#DIV/0!</v>
      </c>
      <c r="F25" s="21"/>
      <c r="H25" s="17">
        <v>30000</v>
      </c>
      <c r="I25" s="21">
        <f t="shared" si="7"/>
        <v>30000</v>
      </c>
      <c r="J25" s="54" t="e">
        <f t="shared" si="8"/>
        <v>#DIV/0!</v>
      </c>
    </row>
    <row r="26" spans="2:12" x14ac:dyDescent="0.25">
      <c r="D26" s="14">
        <f t="shared" si="5"/>
        <v>0</v>
      </c>
      <c r="E26" s="19" t="e">
        <f t="shared" si="6"/>
        <v>#DIV/0!</v>
      </c>
      <c r="F26" s="21"/>
      <c r="H26" s="17">
        <v>30000</v>
      </c>
      <c r="I26" s="21">
        <f t="shared" si="7"/>
        <v>30000</v>
      </c>
      <c r="J26" s="54" t="e">
        <f t="shared" si="8"/>
        <v>#DIV/0!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F18F-CE0B-44B1-B3F9-8D180A2FCA64}">
  <dimension ref="A1"/>
  <sheetViews>
    <sheetView zoomScaleNormal="100" workbookViewId="0">
      <selection activeCell="N22" sqref="N2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Swastik Tulip</vt:lpstr>
      <vt:lpstr>Swastik Tulip (Sale)</vt:lpstr>
      <vt:lpstr>Swastik Tulip (Rehab)</vt:lpstr>
      <vt:lpstr>Total</vt:lpstr>
      <vt:lpstr>Rera</vt:lpstr>
      <vt:lpstr>Typical Floor</vt:lpstr>
      <vt:lpstr>Rates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2024-03-22T06:24:40Z</dcterms:modified>
</cp:coreProperties>
</file>