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AARADHYA ONE PARK\"/>
    </mc:Choice>
  </mc:AlternateContent>
  <xr:revisionPtr revIDLastSave="0" documentId="13_ncr:1_{C0DF75B9-47E1-4CD9-968F-DA57120FB836}" xr6:coauthVersionLast="47" xr6:coauthVersionMax="47" xr10:uidLastSave="{00000000-0000-0000-0000-000000000000}"/>
  <bookViews>
    <workbookView xWindow="-120" yWindow="-120" windowWidth="29040" windowHeight="15720" firstSheet="12" activeTab="17" xr2:uid="{00000000-000D-0000-FFFF-FFFF00000000}"/>
  </bookViews>
  <sheets>
    <sheet name="Aaradhya One Park" sheetId="57" r:id="rId1"/>
    <sheet name="Total" sheetId="79" r:id="rId2"/>
    <sheet name="Typical Floor" sheetId="70" r:id="rId3"/>
    <sheet name="Rates" sheetId="72" r:id="rId4"/>
    <sheet name="IGR" sheetId="80" r:id="rId5"/>
    <sheet name="RR" sheetId="81" r:id="rId6"/>
    <sheet name="nearby project" sheetId="82" r:id="rId7"/>
    <sheet name="B. No. 1 T. No. 1" sheetId="89" r:id="rId8"/>
    <sheet name="B. No. 2 T. No. 2" sheetId="84" r:id="rId9"/>
    <sheet name="B. No. 2 T. No. 3" sheetId="88" r:id="rId10"/>
    <sheet name="B. No. 2 T. No. 4" sheetId="85" r:id="rId11"/>
    <sheet name="B. No. 2 T. No. 5" sheetId="90" r:id="rId12"/>
    <sheet name="B. No. 2 T. No. 6" sheetId="91" r:id="rId13"/>
    <sheet name="B. No. 2 T. No. 7" sheetId="92" r:id="rId14"/>
    <sheet name="B. No. 2 T. No. 8" sheetId="93" r:id="rId15"/>
    <sheet name="B. No. 2 T. No. 9" sheetId="94" r:id="rId16"/>
    <sheet name="B. No. 2 T. No. 10" sheetId="95" r:id="rId17"/>
    <sheet name="B. No. 2 T. No. 11" sheetId="96" r:id="rId18"/>
  </sheets>
  <definedNames>
    <definedName name="_xlnm._FilterDatabase" localSheetId="0" hidden="1">'Aaradhya One Park'!$A$466:$N$518</definedName>
    <definedName name="_xlnm._FilterDatabase" localSheetId="7" hidden="1">'B. No. 1 T. No. 1'!$A$2:$J$19</definedName>
    <definedName name="_xlnm._FilterDatabase" localSheetId="16" hidden="1">'B. No. 2 T. No. 10'!$I$3:$I$36</definedName>
    <definedName name="_xlnm._FilterDatabase" localSheetId="17" hidden="1">'B. No. 2 T. No. 11'!$I$1:$I$53</definedName>
    <definedName name="_xlnm._FilterDatabase" localSheetId="8" hidden="1">'B. No. 2 T. No. 2'!$I$3:$I$54</definedName>
    <definedName name="_xlnm._FilterDatabase" localSheetId="9" hidden="1">'B. No. 2 T. No. 3'!$A$2:$J$36</definedName>
    <definedName name="_xlnm._FilterDatabase" localSheetId="10" hidden="1">'B. No. 2 T. No. 4'!$I$3:$I$54</definedName>
    <definedName name="_xlnm._FilterDatabase" localSheetId="11" hidden="1">'B. No. 2 T. No. 5'!$A$2:$J$36</definedName>
    <definedName name="_xlnm._FilterDatabase" localSheetId="12" hidden="1">'B. No. 2 T. No. 6'!$A$2:$J$36</definedName>
    <definedName name="_xlnm._FilterDatabase" localSheetId="13" hidden="1">'B. No. 2 T. No. 7'!$I$3:$I$53</definedName>
    <definedName name="_xlnm._FilterDatabase" localSheetId="14" hidden="1">'B. No. 2 T. No. 8'!$I$1:$I$71</definedName>
    <definedName name="_xlnm._FilterDatabase" localSheetId="15" hidden="1">'B. No. 2 T. No. 9'!$I$3:$I$52</definedName>
    <definedName name="_xlnm._FilterDatabase" localSheetId="2" hidden="1">'Typical Floor'!$A$226:$K$226</definedName>
  </definedNames>
  <calcPr calcId="191029"/>
</workbook>
</file>

<file path=xl/calcChain.xml><?xml version="1.0" encoding="utf-8"?>
<calcChain xmlns="http://schemas.openxmlformats.org/spreadsheetml/2006/main">
  <c r="AO21" i="96" l="1"/>
  <c r="AF14" i="95"/>
  <c r="AG25" i="94"/>
  <c r="AF29" i="93"/>
  <c r="AG21" i="92"/>
  <c r="AD18" i="91"/>
  <c r="AC12" i="90"/>
  <c r="AE18" i="85"/>
  <c r="Z10" i="88"/>
  <c r="AE13" i="84"/>
  <c r="H3" i="80" l="1"/>
  <c r="H4" i="80"/>
  <c r="M33" i="90"/>
  <c r="M32" i="90"/>
  <c r="H8" i="80" l="1"/>
  <c r="H7" i="80"/>
  <c r="H6" i="80"/>
  <c r="H5" i="80"/>
  <c r="F11" i="80"/>
  <c r="H10" i="80"/>
  <c r="H11" i="80"/>
  <c r="H12" i="80"/>
  <c r="H13" i="80"/>
  <c r="I13" i="80" s="1"/>
  <c r="J13" i="80" s="1"/>
  <c r="H14" i="80"/>
  <c r="I14" i="80" s="1"/>
  <c r="J14" i="80" s="1"/>
  <c r="H15" i="80"/>
  <c r="I15" i="80"/>
  <c r="J15" i="80" s="1"/>
  <c r="H16" i="80"/>
  <c r="I16" i="80" s="1"/>
  <c r="J16" i="80" s="1"/>
  <c r="J17" i="80"/>
  <c r="N9" i="80"/>
  <c r="N10" i="80"/>
  <c r="N11" i="80"/>
  <c r="N12" i="80"/>
  <c r="N13" i="80"/>
  <c r="H9" i="80"/>
  <c r="F9" i="80"/>
  <c r="F10" i="80"/>
  <c r="F12" i="80"/>
  <c r="O13" i="80" l="1"/>
  <c r="I12" i="80"/>
  <c r="J12" i="80" s="1"/>
  <c r="I11" i="80"/>
  <c r="O11" i="80" s="1"/>
  <c r="I10" i="80"/>
  <c r="J10" i="80" s="1"/>
  <c r="I9" i="80"/>
  <c r="O9" i="80" s="1"/>
  <c r="O12" i="80"/>
  <c r="C3" i="84"/>
  <c r="AN7" i="96"/>
  <c r="AN8" i="96"/>
  <c r="AN9" i="96"/>
  <c r="AN10" i="96"/>
  <c r="AN11" i="96"/>
  <c r="AN12" i="96"/>
  <c r="AN13" i="96"/>
  <c r="AN14" i="96"/>
  <c r="AN15" i="96"/>
  <c r="AN16" i="96"/>
  <c r="AN17" i="96"/>
  <c r="AN18" i="96"/>
  <c r="AN19" i="96"/>
  <c r="AN20" i="96"/>
  <c r="AN6" i="96"/>
  <c r="E53" i="96"/>
  <c r="E52" i="96"/>
  <c r="E51" i="96"/>
  <c r="E50" i="96"/>
  <c r="E49" i="96"/>
  <c r="E48" i="96"/>
  <c r="E47" i="96"/>
  <c r="E46" i="96"/>
  <c r="E45" i="96"/>
  <c r="E44" i="96"/>
  <c r="E43" i="96"/>
  <c r="E42" i="96"/>
  <c r="E41" i="96"/>
  <c r="E40" i="96"/>
  <c r="E39" i="96"/>
  <c r="E38" i="96"/>
  <c r="E37" i="96"/>
  <c r="E36" i="96"/>
  <c r="E35" i="96"/>
  <c r="E34" i="96"/>
  <c r="E33" i="96"/>
  <c r="E32" i="96"/>
  <c r="E31" i="96"/>
  <c r="E30" i="96"/>
  <c r="E29" i="96"/>
  <c r="E28" i="96"/>
  <c r="E27" i="96"/>
  <c r="E26" i="96"/>
  <c r="E25" i="96"/>
  <c r="E24" i="96"/>
  <c r="E23" i="96"/>
  <c r="E22" i="96"/>
  <c r="E21" i="96"/>
  <c r="E20" i="96"/>
  <c r="E19" i="96"/>
  <c r="E18" i="96"/>
  <c r="E17" i="96"/>
  <c r="E16" i="96"/>
  <c r="E15" i="96"/>
  <c r="E14" i="96"/>
  <c r="E13" i="96"/>
  <c r="E12" i="96"/>
  <c r="E11" i="96"/>
  <c r="E10" i="96"/>
  <c r="E9" i="96"/>
  <c r="E8" i="96"/>
  <c r="E7" i="96"/>
  <c r="E6" i="96"/>
  <c r="E5" i="96"/>
  <c r="E4" i="96"/>
  <c r="E3" i="96"/>
  <c r="C4" i="96"/>
  <c r="C5" i="96"/>
  <c r="C6" i="96"/>
  <c r="C7" i="96"/>
  <c r="C8" i="96"/>
  <c r="C9" i="96"/>
  <c r="C10" i="96"/>
  <c r="C11" i="96"/>
  <c r="C12" i="96"/>
  <c r="C13" i="96"/>
  <c r="C14" i="96"/>
  <c r="C15" i="96"/>
  <c r="C16" i="96"/>
  <c r="C17" i="96"/>
  <c r="C18" i="96"/>
  <c r="C19" i="96"/>
  <c r="C20" i="96"/>
  <c r="C21" i="96"/>
  <c r="C22" i="96"/>
  <c r="C23" i="96"/>
  <c r="C24" i="96"/>
  <c r="C25" i="96"/>
  <c r="C26" i="96"/>
  <c r="C27" i="96"/>
  <c r="C28" i="96"/>
  <c r="C29" i="96"/>
  <c r="C30" i="96"/>
  <c r="C31" i="96"/>
  <c r="C32" i="96"/>
  <c r="C33" i="96"/>
  <c r="C34" i="96"/>
  <c r="C35" i="96"/>
  <c r="C36" i="96"/>
  <c r="C37" i="96"/>
  <c r="C38" i="96"/>
  <c r="C39" i="96"/>
  <c r="C40" i="96"/>
  <c r="C41" i="96"/>
  <c r="C42" i="96"/>
  <c r="C43" i="96"/>
  <c r="C44" i="96"/>
  <c r="C45" i="96"/>
  <c r="C46" i="96"/>
  <c r="C47" i="96"/>
  <c r="C48" i="96"/>
  <c r="C49" i="96"/>
  <c r="C50" i="96"/>
  <c r="C51" i="96"/>
  <c r="C52" i="96"/>
  <c r="C53" i="96"/>
  <c r="C3" i="96"/>
  <c r="C4" i="95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E4" i="95"/>
  <c r="E5" i="95"/>
  <c r="E6" i="95"/>
  <c r="E7" i="95"/>
  <c r="E8" i="95"/>
  <c r="E9" i="95"/>
  <c r="E10" i="95"/>
  <c r="E11" i="95"/>
  <c r="E12" i="95"/>
  <c r="E13" i="95"/>
  <c r="E14" i="95"/>
  <c r="E15" i="95"/>
  <c r="E16" i="95"/>
  <c r="E17" i="95"/>
  <c r="E18" i="95"/>
  <c r="E19" i="95"/>
  <c r="E20" i="95"/>
  <c r="E21" i="95"/>
  <c r="E22" i="95"/>
  <c r="E23" i="95"/>
  <c r="E24" i="95"/>
  <c r="E25" i="95"/>
  <c r="E26" i="95"/>
  <c r="E27" i="95"/>
  <c r="E28" i="95"/>
  <c r="E29" i="95"/>
  <c r="E30" i="95"/>
  <c r="E31" i="95"/>
  <c r="E32" i="95"/>
  <c r="E33" i="95"/>
  <c r="E34" i="95"/>
  <c r="E35" i="95"/>
  <c r="E3" i="95"/>
  <c r="C3" i="95"/>
  <c r="E52" i="94"/>
  <c r="E51" i="94"/>
  <c r="E50" i="94"/>
  <c r="E49" i="94"/>
  <c r="E48" i="94"/>
  <c r="E47" i="94"/>
  <c r="E46" i="94"/>
  <c r="E45" i="94"/>
  <c r="E44" i="94"/>
  <c r="E43" i="94"/>
  <c r="E42" i="94"/>
  <c r="E41" i="94"/>
  <c r="E40" i="94"/>
  <c r="E39" i="94"/>
  <c r="E38" i="94"/>
  <c r="E37" i="94"/>
  <c r="E36" i="94"/>
  <c r="E35" i="94"/>
  <c r="E34" i="94"/>
  <c r="E33" i="94"/>
  <c r="E32" i="94"/>
  <c r="E31" i="94"/>
  <c r="E30" i="94"/>
  <c r="E29" i="94"/>
  <c r="E28" i="94"/>
  <c r="E27" i="94"/>
  <c r="E26" i="94"/>
  <c r="E25" i="94"/>
  <c r="E24" i="94"/>
  <c r="E23" i="94"/>
  <c r="E22" i="94"/>
  <c r="E21" i="94"/>
  <c r="E20" i="94"/>
  <c r="E19" i="94"/>
  <c r="E18" i="94"/>
  <c r="E17" i="94"/>
  <c r="E16" i="94"/>
  <c r="E15" i="94"/>
  <c r="E14" i="94"/>
  <c r="E13" i="94"/>
  <c r="E12" i="94"/>
  <c r="E11" i="94"/>
  <c r="E10" i="94"/>
  <c r="E9" i="94"/>
  <c r="E8" i="94"/>
  <c r="E7" i="94"/>
  <c r="E6" i="94"/>
  <c r="E5" i="94"/>
  <c r="E4" i="94"/>
  <c r="E3" i="94"/>
  <c r="C4" i="94"/>
  <c r="C5" i="94"/>
  <c r="C6" i="94"/>
  <c r="C7" i="94"/>
  <c r="C8" i="94"/>
  <c r="C9" i="94"/>
  <c r="C10" i="94"/>
  <c r="C11" i="94"/>
  <c r="C12" i="94"/>
  <c r="C13" i="94"/>
  <c r="C14" i="94"/>
  <c r="C15" i="94"/>
  <c r="C16" i="94"/>
  <c r="C17" i="94"/>
  <c r="C18" i="94"/>
  <c r="C19" i="94"/>
  <c r="C20" i="94"/>
  <c r="C21" i="94"/>
  <c r="C22" i="94"/>
  <c r="C23" i="94"/>
  <c r="C24" i="94"/>
  <c r="C25" i="94"/>
  <c r="C26" i="94"/>
  <c r="C27" i="94"/>
  <c r="C28" i="94"/>
  <c r="C29" i="94"/>
  <c r="C30" i="94"/>
  <c r="C31" i="94"/>
  <c r="C32" i="94"/>
  <c r="C33" i="94"/>
  <c r="C34" i="94"/>
  <c r="C35" i="94"/>
  <c r="C36" i="94"/>
  <c r="C37" i="94"/>
  <c r="C38" i="94"/>
  <c r="C39" i="94"/>
  <c r="C40" i="94"/>
  <c r="C41" i="94"/>
  <c r="C42" i="94"/>
  <c r="C43" i="94"/>
  <c r="C44" i="94"/>
  <c r="C45" i="94"/>
  <c r="C46" i="94"/>
  <c r="C47" i="94"/>
  <c r="C48" i="94"/>
  <c r="C49" i="94"/>
  <c r="C50" i="94"/>
  <c r="C51" i="94"/>
  <c r="C52" i="94"/>
  <c r="C3" i="94"/>
  <c r="E4" i="93"/>
  <c r="E5" i="93"/>
  <c r="E6" i="93"/>
  <c r="E7" i="93"/>
  <c r="E8" i="93"/>
  <c r="E9" i="93"/>
  <c r="E10" i="93"/>
  <c r="E11" i="93"/>
  <c r="E12" i="93"/>
  <c r="E13" i="93"/>
  <c r="E14" i="93"/>
  <c r="E15" i="93"/>
  <c r="E16" i="93"/>
  <c r="E17" i="93"/>
  <c r="E18" i="93"/>
  <c r="E19" i="93"/>
  <c r="E20" i="93"/>
  <c r="E21" i="93"/>
  <c r="E22" i="93"/>
  <c r="E23" i="93"/>
  <c r="E24" i="93"/>
  <c r="E25" i="93"/>
  <c r="E26" i="93"/>
  <c r="E27" i="93"/>
  <c r="E28" i="93"/>
  <c r="E29" i="93"/>
  <c r="E30" i="93"/>
  <c r="E31" i="93"/>
  <c r="E32" i="93"/>
  <c r="E33" i="93"/>
  <c r="E34" i="93"/>
  <c r="E35" i="93"/>
  <c r="E36" i="93"/>
  <c r="E37" i="93"/>
  <c r="E38" i="93"/>
  <c r="E39" i="93"/>
  <c r="E40" i="93"/>
  <c r="E41" i="93"/>
  <c r="E42" i="93"/>
  <c r="E43" i="93"/>
  <c r="E44" i="93"/>
  <c r="E45" i="93"/>
  <c r="E46" i="93"/>
  <c r="E47" i="93"/>
  <c r="E48" i="93"/>
  <c r="E49" i="93"/>
  <c r="E50" i="93"/>
  <c r="E51" i="93"/>
  <c r="E52" i="93"/>
  <c r="E53" i="93"/>
  <c r="E54" i="93"/>
  <c r="E55" i="93"/>
  <c r="E56" i="93"/>
  <c r="E57" i="93"/>
  <c r="E58" i="93"/>
  <c r="E59" i="93"/>
  <c r="E60" i="93"/>
  <c r="E61" i="93"/>
  <c r="E62" i="93"/>
  <c r="E63" i="93"/>
  <c r="E64" i="93"/>
  <c r="E65" i="93"/>
  <c r="E66" i="93"/>
  <c r="E67" i="93"/>
  <c r="E68" i="93"/>
  <c r="E69" i="93"/>
  <c r="E70" i="93"/>
  <c r="E71" i="93"/>
  <c r="E3" i="93"/>
  <c r="C4" i="93"/>
  <c r="C5" i="93"/>
  <c r="C6" i="93"/>
  <c r="C7" i="93"/>
  <c r="C8" i="93"/>
  <c r="C9" i="93"/>
  <c r="C10" i="93"/>
  <c r="C11" i="93"/>
  <c r="C12" i="93"/>
  <c r="C13" i="93"/>
  <c r="C14" i="93"/>
  <c r="C15" i="93"/>
  <c r="C16" i="93"/>
  <c r="C17" i="93"/>
  <c r="C18" i="93"/>
  <c r="C19" i="93"/>
  <c r="C20" i="93"/>
  <c r="C21" i="93"/>
  <c r="C22" i="93"/>
  <c r="C23" i="93"/>
  <c r="C24" i="93"/>
  <c r="C25" i="93"/>
  <c r="C26" i="93"/>
  <c r="C27" i="93"/>
  <c r="C28" i="93"/>
  <c r="C29" i="93"/>
  <c r="C30" i="93"/>
  <c r="C31" i="93"/>
  <c r="C32" i="93"/>
  <c r="C33" i="93"/>
  <c r="C34" i="93"/>
  <c r="C35" i="93"/>
  <c r="C36" i="93"/>
  <c r="C37" i="93"/>
  <c r="C38" i="93"/>
  <c r="C39" i="93"/>
  <c r="C40" i="93"/>
  <c r="C41" i="93"/>
  <c r="C42" i="93"/>
  <c r="C43" i="93"/>
  <c r="C44" i="93"/>
  <c r="C45" i="93"/>
  <c r="C46" i="93"/>
  <c r="C47" i="93"/>
  <c r="C48" i="93"/>
  <c r="C49" i="93"/>
  <c r="C50" i="93"/>
  <c r="C51" i="93"/>
  <c r="C52" i="93"/>
  <c r="C53" i="93"/>
  <c r="C54" i="93"/>
  <c r="C55" i="93"/>
  <c r="C56" i="93"/>
  <c r="C57" i="93"/>
  <c r="C58" i="93"/>
  <c r="C59" i="93"/>
  <c r="C60" i="93"/>
  <c r="C61" i="93"/>
  <c r="C62" i="93"/>
  <c r="C63" i="93"/>
  <c r="C64" i="93"/>
  <c r="C65" i="93"/>
  <c r="C66" i="93"/>
  <c r="C67" i="93"/>
  <c r="C68" i="93"/>
  <c r="C69" i="93"/>
  <c r="C70" i="93"/>
  <c r="C71" i="93"/>
  <c r="C3" i="93"/>
  <c r="H3" i="92"/>
  <c r="G3" i="92"/>
  <c r="F3" i="92"/>
  <c r="E3" i="92"/>
  <c r="C3" i="92"/>
  <c r="AF5" i="92"/>
  <c r="AF6" i="92"/>
  <c r="AF7" i="92"/>
  <c r="AF8" i="92"/>
  <c r="AF9" i="92"/>
  <c r="AF10" i="92"/>
  <c r="AF11" i="92"/>
  <c r="AF12" i="92"/>
  <c r="AF13" i="92"/>
  <c r="AF14" i="92"/>
  <c r="AF15" i="92"/>
  <c r="AF16" i="92"/>
  <c r="AF17" i="92"/>
  <c r="AF18" i="92"/>
  <c r="AF19" i="92"/>
  <c r="AF20" i="92"/>
  <c r="AF4" i="92"/>
  <c r="E53" i="92"/>
  <c r="E52" i="92"/>
  <c r="E51" i="92"/>
  <c r="E50" i="92"/>
  <c r="E49" i="92"/>
  <c r="E48" i="92"/>
  <c r="E47" i="92"/>
  <c r="E46" i="92"/>
  <c r="E45" i="92"/>
  <c r="E44" i="92"/>
  <c r="E43" i="92"/>
  <c r="E42" i="92"/>
  <c r="E41" i="92"/>
  <c r="E40" i="92"/>
  <c r="E39" i="92"/>
  <c r="E38" i="92"/>
  <c r="E37" i="92"/>
  <c r="E36" i="92"/>
  <c r="E35" i="92"/>
  <c r="E34" i="92"/>
  <c r="E33" i="92"/>
  <c r="E32" i="92"/>
  <c r="E31" i="92"/>
  <c r="E30" i="92"/>
  <c r="E29" i="92"/>
  <c r="E28" i="92"/>
  <c r="E27" i="92"/>
  <c r="E26" i="92"/>
  <c r="E25" i="92"/>
  <c r="E24" i="92"/>
  <c r="E23" i="92"/>
  <c r="E22" i="92"/>
  <c r="E21" i="92"/>
  <c r="E20" i="92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E6" i="92"/>
  <c r="E5" i="92"/>
  <c r="E4" i="92"/>
  <c r="C53" i="92"/>
  <c r="C4" i="92"/>
  <c r="C5" i="92"/>
  <c r="C6" i="92"/>
  <c r="C7" i="92"/>
  <c r="C8" i="92"/>
  <c r="C9" i="92"/>
  <c r="C10" i="92"/>
  <c r="C11" i="92"/>
  <c r="C12" i="92"/>
  <c r="C13" i="92"/>
  <c r="C14" i="92"/>
  <c r="C15" i="92"/>
  <c r="C16" i="92"/>
  <c r="C17" i="92"/>
  <c r="C18" i="92"/>
  <c r="C19" i="92"/>
  <c r="C20" i="92"/>
  <c r="C21" i="92"/>
  <c r="C22" i="92"/>
  <c r="C23" i="92"/>
  <c r="C24" i="92"/>
  <c r="C25" i="92"/>
  <c r="C26" i="92"/>
  <c r="C27" i="92"/>
  <c r="C28" i="92"/>
  <c r="C29" i="92"/>
  <c r="C30" i="92"/>
  <c r="C31" i="92"/>
  <c r="C32" i="92"/>
  <c r="C33" i="92"/>
  <c r="C34" i="92"/>
  <c r="C35" i="92"/>
  <c r="C36" i="92"/>
  <c r="C37" i="92"/>
  <c r="C38" i="92"/>
  <c r="C39" i="92"/>
  <c r="C40" i="92"/>
  <c r="C41" i="92"/>
  <c r="C42" i="92"/>
  <c r="C43" i="92"/>
  <c r="C44" i="92"/>
  <c r="C45" i="92"/>
  <c r="C46" i="92"/>
  <c r="C47" i="92"/>
  <c r="C48" i="92"/>
  <c r="C49" i="92"/>
  <c r="C50" i="92"/>
  <c r="C51" i="92"/>
  <c r="C52" i="92"/>
  <c r="E36" i="91"/>
  <c r="E35" i="91"/>
  <c r="E34" i="91"/>
  <c r="E33" i="91"/>
  <c r="E32" i="91"/>
  <c r="E31" i="91"/>
  <c r="E30" i="91"/>
  <c r="E29" i="91"/>
  <c r="E28" i="91"/>
  <c r="E27" i="91"/>
  <c r="E26" i="91"/>
  <c r="E25" i="91"/>
  <c r="E24" i="91"/>
  <c r="E23" i="91"/>
  <c r="E22" i="91"/>
  <c r="E21" i="91"/>
  <c r="E20" i="9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C4" i="91"/>
  <c r="C5" i="91"/>
  <c r="C6" i="91"/>
  <c r="C7" i="91"/>
  <c r="C8" i="91"/>
  <c r="C9" i="91"/>
  <c r="C10" i="91"/>
  <c r="C11" i="91"/>
  <c r="C12" i="91"/>
  <c r="C13" i="91"/>
  <c r="C14" i="91"/>
  <c r="C15" i="91"/>
  <c r="C16" i="91"/>
  <c r="C17" i="91"/>
  <c r="C18" i="91"/>
  <c r="C19" i="91"/>
  <c r="C20" i="91"/>
  <c r="C21" i="91"/>
  <c r="C22" i="91"/>
  <c r="C23" i="91"/>
  <c r="C24" i="91"/>
  <c r="C25" i="91"/>
  <c r="C26" i="91"/>
  <c r="C27" i="91"/>
  <c r="C28" i="91"/>
  <c r="C29" i="91"/>
  <c r="C30" i="91"/>
  <c r="C31" i="91"/>
  <c r="C32" i="91"/>
  <c r="C33" i="91"/>
  <c r="C34" i="91"/>
  <c r="C35" i="91"/>
  <c r="C36" i="91"/>
  <c r="C3" i="91"/>
  <c r="E36" i="90"/>
  <c r="E35" i="90"/>
  <c r="E34" i="90"/>
  <c r="E33" i="90"/>
  <c r="E32" i="90"/>
  <c r="E31" i="90"/>
  <c r="E30" i="90"/>
  <c r="E29" i="90"/>
  <c r="E28" i="90"/>
  <c r="E27" i="90"/>
  <c r="E26" i="90"/>
  <c r="E25" i="90"/>
  <c r="E24" i="90"/>
  <c r="E23" i="90"/>
  <c r="E22" i="90"/>
  <c r="E21" i="90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C4" i="90"/>
  <c r="C5" i="90"/>
  <c r="C6" i="90"/>
  <c r="C7" i="90"/>
  <c r="C8" i="90"/>
  <c r="C9" i="90"/>
  <c r="C10" i="90"/>
  <c r="C11" i="90"/>
  <c r="C12" i="90"/>
  <c r="C13" i="90"/>
  <c r="C14" i="90"/>
  <c r="C15" i="90"/>
  <c r="C16" i="90"/>
  <c r="C17" i="90"/>
  <c r="C18" i="90"/>
  <c r="C19" i="90"/>
  <c r="C20" i="90"/>
  <c r="C21" i="90"/>
  <c r="C22" i="90"/>
  <c r="C23" i="90"/>
  <c r="C24" i="90"/>
  <c r="C25" i="90"/>
  <c r="C26" i="90"/>
  <c r="C27" i="90"/>
  <c r="C28" i="90"/>
  <c r="C29" i="90"/>
  <c r="C30" i="90"/>
  <c r="C31" i="90"/>
  <c r="C32" i="90"/>
  <c r="C33" i="90"/>
  <c r="C34" i="90"/>
  <c r="C35" i="90"/>
  <c r="C36" i="90"/>
  <c r="C3" i="90"/>
  <c r="E54" i="85"/>
  <c r="E53" i="85"/>
  <c r="E52" i="85"/>
  <c r="E51" i="85"/>
  <c r="E50" i="85"/>
  <c r="E49" i="85"/>
  <c r="E48" i="85"/>
  <c r="E47" i="85"/>
  <c r="E46" i="85"/>
  <c r="E45" i="85"/>
  <c r="E44" i="85"/>
  <c r="E43" i="85"/>
  <c r="E42" i="85"/>
  <c r="E41" i="85"/>
  <c r="E40" i="85"/>
  <c r="E39" i="85"/>
  <c r="E38" i="85"/>
  <c r="E37" i="85"/>
  <c r="E36" i="85"/>
  <c r="E35" i="85"/>
  <c r="E34" i="85"/>
  <c r="E33" i="85"/>
  <c r="E32" i="85"/>
  <c r="E31" i="85"/>
  <c r="E30" i="85"/>
  <c r="E29" i="85"/>
  <c r="E28" i="85"/>
  <c r="E27" i="85"/>
  <c r="E26" i="85"/>
  <c r="E25" i="85"/>
  <c r="E24" i="85"/>
  <c r="E23" i="85"/>
  <c r="E22" i="85"/>
  <c r="E21" i="85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C4" i="85"/>
  <c r="C5" i="85"/>
  <c r="C6" i="85"/>
  <c r="C7" i="85"/>
  <c r="C8" i="85"/>
  <c r="C9" i="85"/>
  <c r="C10" i="85"/>
  <c r="C11" i="85"/>
  <c r="C12" i="85"/>
  <c r="C13" i="85"/>
  <c r="C14" i="85"/>
  <c r="C15" i="85"/>
  <c r="C16" i="85"/>
  <c r="C17" i="85"/>
  <c r="C18" i="85"/>
  <c r="C19" i="85"/>
  <c r="C20" i="85"/>
  <c r="C21" i="85"/>
  <c r="C22" i="85"/>
  <c r="C23" i="85"/>
  <c r="C24" i="85"/>
  <c r="C25" i="85"/>
  <c r="C26" i="85"/>
  <c r="C27" i="85"/>
  <c r="C28" i="85"/>
  <c r="C29" i="85"/>
  <c r="C30" i="85"/>
  <c r="C31" i="85"/>
  <c r="C32" i="85"/>
  <c r="C33" i="85"/>
  <c r="C34" i="85"/>
  <c r="C35" i="85"/>
  <c r="C36" i="85"/>
  <c r="C37" i="85"/>
  <c r="C38" i="85"/>
  <c r="C39" i="85"/>
  <c r="C40" i="85"/>
  <c r="C41" i="85"/>
  <c r="C42" i="85"/>
  <c r="C43" i="85"/>
  <c r="C44" i="85"/>
  <c r="C45" i="85"/>
  <c r="C46" i="85"/>
  <c r="C47" i="85"/>
  <c r="C48" i="85"/>
  <c r="C49" i="85"/>
  <c r="C50" i="85"/>
  <c r="C51" i="85"/>
  <c r="C52" i="85"/>
  <c r="C53" i="85"/>
  <c r="C54" i="85"/>
  <c r="C3" i="85"/>
  <c r="O10" i="80" l="1"/>
  <c r="J11" i="80"/>
  <c r="J9" i="80"/>
  <c r="E36" i="88"/>
  <c r="E35" i="88"/>
  <c r="E34" i="88"/>
  <c r="E33" i="88"/>
  <c r="E32" i="88"/>
  <c r="E31" i="88"/>
  <c r="E30" i="88"/>
  <c r="E29" i="88"/>
  <c r="E28" i="88"/>
  <c r="E27" i="88"/>
  <c r="E26" i="88"/>
  <c r="E25" i="88"/>
  <c r="E24" i="88"/>
  <c r="E23" i="88"/>
  <c r="E22" i="88"/>
  <c r="E21" i="88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C4" i="88"/>
  <c r="C5" i="88"/>
  <c r="C6" i="88"/>
  <c r="C7" i="88"/>
  <c r="C8" i="88"/>
  <c r="C9" i="88"/>
  <c r="C10" i="88"/>
  <c r="C11" i="88"/>
  <c r="C12" i="88"/>
  <c r="C13" i="88"/>
  <c r="C14" i="88"/>
  <c r="C15" i="88"/>
  <c r="C16" i="88"/>
  <c r="C17" i="88"/>
  <c r="C18" i="88"/>
  <c r="C19" i="88"/>
  <c r="C20" i="88"/>
  <c r="C21" i="88"/>
  <c r="C22" i="88"/>
  <c r="C23" i="88"/>
  <c r="C24" i="88"/>
  <c r="C25" i="88"/>
  <c r="C26" i="88"/>
  <c r="C27" i="88"/>
  <c r="C28" i="88"/>
  <c r="C29" i="88"/>
  <c r="C30" i="88"/>
  <c r="C31" i="88"/>
  <c r="C32" i="88"/>
  <c r="C33" i="88"/>
  <c r="C34" i="88"/>
  <c r="C35" i="88"/>
  <c r="C36" i="88"/>
  <c r="C3" i="88"/>
  <c r="E54" i="84"/>
  <c r="E53" i="84"/>
  <c r="E52" i="84"/>
  <c r="E51" i="84"/>
  <c r="E50" i="84"/>
  <c r="E49" i="84"/>
  <c r="E48" i="84"/>
  <c r="E47" i="84"/>
  <c r="E46" i="84"/>
  <c r="E45" i="84"/>
  <c r="E44" i="84"/>
  <c r="E43" i="84"/>
  <c r="E42" i="84"/>
  <c r="E41" i="84"/>
  <c r="E40" i="84"/>
  <c r="E39" i="84"/>
  <c r="E38" i="84"/>
  <c r="E37" i="84"/>
  <c r="E36" i="84"/>
  <c r="E35" i="84"/>
  <c r="E34" i="84"/>
  <c r="E33" i="84"/>
  <c r="E32" i="84"/>
  <c r="E31" i="84"/>
  <c r="E30" i="84"/>
  <c r="E29" i="84"/>
  <c r="E28" i="84"/>
  <c r="E27" i="84"/>
  <c r="E26" i="84"/>
  <c r="E25" i="84"/>
  <c r="E24" i="84"/>
  <c r="E23" i="84"/>
  <c r="E22" i="84"/>
  <c r="E21" i="84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39" i="84"/>
  <c r="C40" i="84"/>
  <c r="C41" i="84"/>
  <c r="C42" i="84"/>
  <c r="C43" i="84"/>
  <c r="C44" i="84"/>
  <c r="C45" i="84"/>
  <c r="C46" i="84"/>
  <c r="C47" i="84"/>
  <c r="C48" i="84"/>
  <c r="C49" i="84"/>
  <c r="C50" i="84"/>
  <c r="C51" i="84"/>
  <c r="C52" i="84"/>
  <c r="C53" i="84"/>
  <c r="C54" i="84"/>
  <c r="C4" i="84"/>
  <c r="G4" i="89" l="1"/>
  <c r="G5" i="89"/>
  <c r="G6" i="89"/>
  <c r="G7" i="89"/>
  <c r="G8" i="89"/>
  <c r="G9" i="89"/>
  <c r="G10" i="89"/>
  <c r="G11" i="89"/>
  <c r="G12" i="89"/>
  <c r="G13" i="89"/>
  <c r="G14" i="89"/>
  <c r="G15" i="89"/>
  <c r="G16" i="89"/>
  <c r="G17" i="89"/>
  <c r="G3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C4" i="89"/>
  <c r="C5" i="89"/>
  <c r="C6" i="89"/>
  <c r="C7" i="89"/>
  <c r="C8" i="89"/>
  <c r="C9" i="89"/>
  <c r="C10" i="89"/>
  <c r="C11" i="89"/>
  <c r="C12" i="89"/>
  <c r="C13" i="89"/>
  <c r="C14" i="89"/>
  <c r="C15" i="89"/>
  <c r="C16" i="89"/>
  <c r="C17" i="89"/>
  <c r="C3" i="89"/>
  <c r="N4" i="80"/>
  <c r="N5" i="80"/>
  <c r="N6" i="80"/>
  <c r="N7" i="80"/>
  <c r="N8" i="80"/>
  <c r="F13" i="79" l="1"/>
  <c r="E13" i="79"/>
  <c r="D13" i="79"/>
  <c r="F12" i="79"/>
  <c r="E12" i="79"/>
  <c r="D12" i="79"/>
  <c r="F11" i="79"/>
  <c r="E11" i="79"/>
  <c r="D11" i="79"/>
  <c r="F10" i="79"/>
  <c r="E10" i="79"/>
  <c r="D10" i="79"/>
  <c r="F9" i="79"/>
  <c r="E9" i="79"/>
  <c r="D9" i="79"/>
  <c r="F8" i="79"/>
  <c r="E8" i="79"/>
  <c r="D8" i="79"/>
  <c r="F7" i="79"/>
  <c r="E7" i="79"/>
  <c r="D7" i="79"/>
  <c r="F6" i="79"/>
  <c r="E6" i="79"/>
  <c r="D6" i="79"/>
  <c r="F5" i="79"/>
  <c r="E5" i="79"/>
  <c r="D5" i="79"/>
  <c r="F4" i="79"/>
  <c r="E4" i="79"/>
  <c r="G110" i="57"/>
  <c r="D4" i="79"/>
  <c r="F3" i="79"/>
  <c r="E3" i="79"/>
  <c r="D3" i="79"/>
  <c r="F2" i="79"/>
  <c r="E2" i="79"/>
  <c r="F17" i="57"/>
  <c r="G17" i="57"/>
  <c r="G469" i="57"/>
  <c r="H469" i="57" s="1"/>
  <c r="G468" i="57"/>
  <c r="H468" i="57" s="1"/>
  <c r="J658" i="70"/>
  <c r="J659" i="70"/>
  <c r="J662" i="70"/>
  <c r="J663" i="70"/>
  <c r="J664" i="70"/>
  <c r="J667" i="70"/>
  <c r="J668" i="70"/>
  <c r="J669" i="70"/>
  <c r="J672" i="70"/>
  <c r="J673" i="70"/>
  <c r="J674" i="70"/>
  <c r="J677" i="70"/>
  <c r="J678" i="70"/>
  <c r="J679" i="70"/>
  <c r="J657" i="70"/>
  <c r="I658" i="70"/>
  <c r="I659" i="70"/>
  <c r="I662" i="70"/>
  <c r="I663" i="70"/>
  <c r="I664" i="70"/>
  <c r="I667" i="70"/>
  <c r="I668" i="70"/>
  <c r="I669" i="70"/>
  <c r="I672" i="70"/>
  <c r="I673" i="70"/>
  <c r="I674" i="70"/>
  <c r="I677" i="70"/>
  <c r="I678" i="70"/>
  <c r="I679" i="70"/>
  <c r="I657" i="70"/>
  <c r="G679" i="70"/>
  <c r="G678" i="70"/>
  <c r="G677" i="70"/>
  <c r="G673" i="70"/>
  <c r="G674" i="70"/>
  <c r="G672" i="70"/>
  <c r="G668" i="70"/>
  <c r="G669" i="70"/>
  <c r="G667" i="70"/>
  <c r="G663" i="70"/>
  <c r="G664" i="70"/>
  <c r="G662" i="70"/>
  <c r="G658" i="70"/>
  <c r="G659" i="70"/>
  <c r="G657" i="70"/>
  <c r="G517" i="57"/>
  <c r="H517" i="57" s="1"/>
  <c r="M516" i="57"/>
  <c r="G516" i="57"/>
  <c r="H516" i="57" s="1"/>
  <c r="M515" i="57"/>
  <c r="G515" i="57"/>
  <c r="H515" i="57" s="1"/>
  <c r="G514" i="57"/>
  <c r="H514" i="57" s="1"/>
  <c r="M513" i="57"/>
  <c r="H513" i="57"/>
  <c r="G513" i="57"/>
  <c r="M512" i="57"/>
  <c r="G512" i="57"/>
  <c r="H512" i="57" s="1"/>
  <c r="G511" i="57"/>
  <c r="H511" i="57" s="1"/>
  <c r="M510" i="57"/>
  <c r="G510" i="57"/>
  <c r="H510" i="57" s="1"/>
  <c r="M509" i="57"/>
  <c r="G509" i="57"/>
  <c r="H509" i="57" s="1"/>
  <c r="G508" i="57"/>
  <c r="H508" i="57" s="1"/>
  <c r="M507" i="57"/>
  <c r="G507" i="57"/>
  <c r="H507" i="57" s="1"/>
  <c r="M506" i="57"/>
  <c r="I506" i="57"/>
  <c r="J506" i="57" s="1"/>
  <c r="K506" i="57" s="1"/>
  <c r="L506" i="57" s="1"/>
  <c r="G506" i="57"/>
  <c r="H506" i="57" s="1"/>
  <c r="G505" i="57"/>
  <c r="H505" i="57" s="1"/>
  <c r="M503" i="57"/>
  <c r="G503" i="57"/>
  <c r="H503" i="57" s="1"/>
  <c r="G502" i="57"/>
  <c r="H502" i="57" s="1"/>
  <c r="M501" i="57"/>
  <c r="G501" i="57"/>
  <c r="H501" i="57" s="1"/>
  <c r="M500" i="57"/>
  <c r="G500" i="57"/>
  <c r="H500" i="57" s="1"/>
  <c r="G499" i="57"/>
  <c r="H499" i="57" s="1"/>
  <c r="M498" i="57"/>
  <c r="G498" i="57"/>
  <c r="H498" i="57" s="1"/>
  <c r="M497" i="57"/>
  <c r="G497" i="57"/>
  <c r="H497" i="57" s="1"/>
  <c r="G496" i="57"/>
  <c r="H496" i="57" s="1"/>
  <c r="M495" i="57"/>
  <c r="G495" i="57"/>
  <c r="H495" i="57" s="1"/>
  <c r="M494" i="57"/>
  <c r="G494" i="57"/>
  <c r="H494" i="57" s="1"/>
  <c r="G493" i="57"/>
  <c r="H493" i="57" s="1"/>
  <c r="M492" i="57"/>
  <c r="G492" i="57"/>
  <c r="H492" i="57" s="1"/>
  <c r="M491" i="57"/>
  <c r="G491" i="57"/>
  <c r="H491" i="57" s="1"/>
  <c r="G490" i="57"/>
  <c r="H490" i="57" s="1"/>
  <c r="M489" i="57"/>
  <c r="G489" i="57"/>
  <c r="H489" i="57" s="1"/>
  <c r="M488" i="57"/>
  <c r="G488" i="57"/>
  <c r="H488" i="57" s="1"/>
  <c r="G487" i="57"/>
  <c r="H487" i="57" s="1"/>
  <c r="M486" i="57"/>
  <c r="G486" i="57"/>
  <c r="H486" i="57" s="1"/>
  <c r="M485" i="57"/>
  <c r="I485" i="57"/>
  <c r="J485" i="57" s="1"/>
  <c r="K485" i="57" s="1"/>
  <c r="L485" i="57" s="1"/>
  <c r="G485" i="57"/>
  <c r="H485" i="57" s="1"/>
  <c r="G484" i="57"/>
  <c r="H484" i="57" s="1"/>
  <c r="M482" i="57"/>
  <c r="G482" i="57"/>
  <c r="H482" i="57" s="1"/>
  <c r="G481" i="57"/>
  <c r="H481" i="57" s="1"/>
  <c r="M480" i="57"/>
  <c r="G480" i="57"/>
  <c r="H480" i="57" s="1"/>
  <c r="M479" i="57"/>
  <c r="G479" i="57"/>
  <c r="H479" i="57" s="1"/>
  <c r="G478" i="57"/>
  <c r="H478" i="57" s="1"/>
  <c r="M477" i="57"/>
  <c r="G477" i="57"/>
  <c r="H477" i="57" s="1"/>
  <c r="M476" i="57"/>
  <c r="G476" i="57"/>
  <c r="H476" i="57" s="1"/>
  <c r="G475" i="57"/>
  <c r="H475" i="57" s="1"/>
  <c r="M474" i="57"/>
  <c r="G474" i="57"/>
  <c r="H474" i="57" s="1"/>
  <c r="M473" i="57"/>
  <c r="G473" i="57"/>
  <c r="H473" i="57" s="1"/>
  <c r="G472" i="57"/>
  <c r="H472" i="57" s="1"/>
  <c r="M471" i="57"/>
  <c r="G471" i="57"/>
  <c r="H471" i="57" s="1"/>
  <c r="M470" i="57"/>
  <c r="G470" i="57"/>
  <c r="H470" i="57" s="1"/>
  <c r="M468" i="57"/>
  <c r="M467" i="57"/>
  <c r="I467" i="57"/>
  <c r="G467" i="57"/>
  <c r="G302" i="57"/>
  <c r="H302" i="57" s="1"/>
  <c r="G431" i="57"/>
  <c r="H431" i="57" s="1"/>
  <c r="G432" i="57"/>
  <c r="H432" i="57" s="1"/>
  <c r="G433" i="57"/>
  <c r="H433" i="57" s="1"/>
  <c r="G434" i="57"/>
  <c r="H434" i="57" s="1"/>
  <c r="G435" i="57"/>
  <c r="H435" i="57" s="1"/>
  <c r="G436" i="57"/>
  <c r="H436" i="57" s="1"/>
  <c r="G437" i="57"/>
  <c r="H437" i="57" s="1"/>
  <c r="G438" i="57"/>
  <c r="H438" i="57" s="1"/>
  <c r="G439" i="57"/>
  <c r="H439" i="57" s="1"/>
  <c r="G440" i="57"/>
  <c r="H440" i="57" s="1"/>
  <c r="G441" i="57"/>
  <c r="H441" i="57" s="1"/>
  <c r="G442" i="57"/>
  <c r="H442" i="57" s="1"/>
  <c r="G443" i="57"/>
  <c r="H443" i="57" s="1"/>
  <c r="G444" i="57"/>
  <c r="H444" i="57" s="1"/>
  <c r="G445" i="57"/>
  <c r="H445" i="57" s="1"/>
  <c r="G446" i="57"/>
  <c r="H446" i="57" s="1"/>
  <c r="G447" i="57"/>
  <c r="H447" i="57" s="1"/>
  <c r="G448" i="57"/>
  <c r="H448" i="57" s="1"/>
  <c r="G449" i="57"/>
  <c r="H449" i="57" s="1"/>
  <c r="G450" i="57"/>
  <c r="H450" i="57" s="1"/>
  <c r="G451" i="57"/>
  <c r="H451" i="57" s="1"/>
  <c r="G452" i="57"/>
  <c r="H452" i="57" s="1"/>
  <c r="G453" i="57"/>
  <c r="H453" i="57" s="1"/>
  <c r="G454" i="57"/>
  <c r="H454" i="57" s="1"/>
  <c r="G455" i="57"/>
  <c r="H455" i="57" s="1"/>
  <c r="G456" i="57"/>
  <c r="H456" i="57" s="1"/>
  <c r="G457" i="57"/>
  <c r="H457" i="57" s="1"/>
  <c r="G458" i="57"/>
  <c r="H458" i="57" s="1"/>
  <c r="G459" i="57"/>
  <c r="H459" i="57" s="1"/>
  <c r="G460" i="57"/>
  <c r="H460" i="57" s="1"/>
  <c r="G461" i="57"/>
  <c r="H461" i="57" s="1"/>
  <c r="G462" i="57"/>
  <c r="H462" i="57" s="1"/>
  <c r="G430" i="57"/>
  <c r="F545" i="70"/>
  <c r="F546" i="70"/>
  <c r="F547" i="70"/>
  <c r="F548" i="70"/>
  <c r="F549" i="70"/>
  <c r="F550" i="70"/>
  <c r="F551" i="70"/>
  <c r="F552" i="70"/>
  <c r="F553" i="70"/>
  <c r="F554" i="70"/>
  <c r="F555" i="70"/>
  <c r="F556" i="70"/>
  <c r="F557" i="70"/>
  <c r="F558" i="70"/>
  <c r="F559" i="70"/>
  <c r="F560" i="70"/>
  <c r="F561" i="70"/>
  <c r="F562" i="70"/>
  <c r="F563" i="70"/>
  <c r="F564" i="70"/>
  <c r="F565" i="70"/>
  <c r="F566" i="70"/>
  <c r="F567" i="70"/>
  <c r="F568" i="70"/>
  <c r="F569" i="70"/>
  <c r="F570" i="70"/>
  <c r="F571" i="70"/>
  <c r="F572" i="70"/>
  <c r="F573" i="70"/>
  <c r="F574" i="70"/>
  <c r="F575" i="70"/>
  <c r="F576" i="70"/>
  <c r="F577" i="70"/>
  <c r="F578" i="70"/>
  <c r="F579" i="70"/>
  <c r="F580" i="70"/>
  <c r="F544" i="70"/>
  <c r="D545" i="70"/>
  <c r="D546" i="70"/>
  <c r="D547" i="70"/>
  <c r="D548" i="70"/>
  <c r="D549" i="70"/>
  <c r="D550" i="70"/>
  <c r="D551" i="70"/>
  <c r="D552" i="70"/>
  <c r="D553" i="70"/>
  <c r="D554" i="70"/>
  <c r="D555" i="70"/>
  <c r="D556" i="70"/>
  <c r="D557" i="70"/>
  <c r="D558" i="70"/>
  <c r="D559" i="70"/>
  <c r="D560" i="70"/>
  <c r="D561" i="70"/>
  <c r="D562" i="70"/>
  <c r="D563" i="70"/>
  <c r="D564" i="70"/>
  <c r="D565" i="70"/>
  <c r="D566" i="70"/>
  <c r="D567" i="70"/>
  <c r="D568" i="70"/>
  <c r="D569" i="70"/>
  <c r="D570" i="70"/>
  <c r="D571" i="70"/>
  <c r="D572" i="70"/>
  <c r="D573" i="70"/>
  <c r="D574" i="70"/>
  <c r="D575" i="70"/>
  <c r="D576" i="70"/>
  <c r="D577" i="70"/>
  <c r="D578" i="70"/>
  <c r="D579" i="70"/>
  <c r="D580" i="70"/>
  <c r="D544" i="70"/>
  <c r="M462" i="57"/>
  <c r="M461" i="57"/>
  <c r="M460" i="57"/>
  <c r="M459" i="57"/>
  <c r="M458" i="57"/>
  <c r="M457" i="57"/>
  <c r="M456" i="57"/>
  <c r="I456" i="57"/>
  <c r="J456" i="57" s="1"/>
  <c r="K456" i="57" s="1"/>
  <c r="L456" i="57" s="1"/>
  <c r="M454" i="57"/>
  <c r="M453" i="57"/>
  <c r="M452" i="57"/>
  <c r="M451" i="57"/>
  <c r="M450" i="57"/>
  <c r="M449" i="57"/>
  <c r="M448" i="57"/>
  <c r="M447" i="57"/>
  <c r="M446" i="57"/>
  <c r="M445" i="57"/>
  <c r="M444" i="57"/>
  <c r="M443" i="57"/>
  <c r="M442" i="57"/>
  <c r="I442" i="57"/>
  <c r="I443" i="57" s="1"/>
  <c r="M440" i="57"/>
  <c r="M439" i="57"/>
  <c r="M438" i="57"/>
  <c r="M437" i="57"/>
  <c r="M436" i="57"/>
  <c r="M435" i="57"/>
  <c r="M434" i="57"/>
  <c r="M433" i="57"/>
  <c r="M432" i="57"/>
  <c r="M431" i="57"/>
  <c r="M430" i="57"/>
  <c r="I430" i="57"/>
  <c r="J430" i="57" s="1"/>
  <c r="K430" i="57" s="1"/>
  <c r="L430" i="57" s="1"/>
  <c r="G377" i="57"/>
  <c r="H377" i="57" s="1"/>
  <c r="G378" i="57"/>
  <c r="H378" i="57" s="1"/>
  <c r="G379" i="57"/>
  <c r="H379" i="57" s="1"/>
  <c r="G380" i="57"/>
  <c r="H380" i="57" s="1"/>
  <c r="G381" i="57"/>
  <c r="H381" i="57" s="1"/>
  <c r="G382" i="57"/>
  <c r="H382" i="57" s="1"/>
  <c r="G383" i="57"/>
  <c r="H383" i="57" s="1"/>
  <c r="G384" i="57"/>
  <c r="H384" i="57" s="1"/>
  <c r="G385" i="57"/>
  <c r="H385" i="57" s="1"/>
  <c r="G386" i="57"/>
  <c r="H386" i="57" s="1"/>
  <c r="G387" i="57"/>
  <c r="H387" i="57" s="1"/>
  <c r="G388" i="57"/>
  <c r="H388" i="57" s="1"/>
  <c r="G389" i="57"/>
  <c r="H389" i="57" s="1"/>
  <c r="G390" i="57"/>
  <c r="H390" i="57" s="1"/>
  <c r="G391" i="57"/>
  <c r="H391" i="57" s="1"/>
  <c r="G392" i="57"/>
  <c r="H392" i="57" s="1"/>
  <c r="G393" i="57"/>
  <c r="H393" i="57" s="1"/>
  <c r="G394" i="57"/>
  <c r="H394" i="57" s="1"/>
  <c r="G395" i="57"/>
  <c r="H395" i="57" s="1"/>
  <c r="G396" i="57"/>
  <c r="H396" i="57" s="1"/>
  <c r="G397" i="57"/>
  <c r="H397" i="57" s="1"/>
  <c r="G398" i="57"/>
  <c r="H398" i="57" s="1"/>
  <c r="G399" i="57"/>
  <c r="H399" i="57" s="1"/>
  <c r="G400" i="57"/>
  <c r="H400" i="57" s="1"/>
  <c r="G401" i="57"/>
  <c r="H401" i="57" s="1"/>
  <c r="G402" i="57"/>
  <c r="H402" i="57" s="1"/>
  <c r="G403" i="57"/>
  <c r="H403" i="57" s="1"/>
  <c r="G404" i="57"/>
  <c r="H404" i="57" s="1"/>
  <c r="G405" i="57"/>
  <c r="H405" i="57" s="1"/>
  <c r="G406" i="57"/>
  <c r="H406" i="57" s="1"/>
  <c r="G407" i="57"/>
  <c r="H407" i="57" s="1"/>
  <c r="G408" i="57"/>
  <c r="H408" i="57" s="1"/>
  <c r="G409" i="57"/>
  <c r="H409" i="57" s="1"/>
  <c r="G410" i="57"/>
  <c r="H410" i="57" s="1"/>
  <c r="G411" i="57"/>
  <c r="H411" i="57" s="1"/>
  <c r="G412" i="57"/>
  <c r="H412" i="57" s="1"/>
  <c r="G413" i="57"/>
  <c r="H413" i="57" s="1"/>
  <c r="G414" i="57"/>
  <c r="H414" i="57" s="1"/>
  <c r="G415" i="57"/>
  <c r="H415" i="57" s="1"/>
  <c r="G416" i="57"/>
  <c r="H416" i="57" s="1"/>
  <c r="G417" i="57"/>
  <c r="H417" i="57" s="1"/>
  <c r="G418" i="57"/>
  <c r="H418" i="57" s="1"/>
  <c r="G419" i="57"/>
  <c r="H419" i="57" s="1"/>
  <c r="G420" i="57"/>
  <c r="H420" i="57" s="1"/>
  <c r="G421" i="57"/>
  <c r="H421" i="57" s="1"/>
  <c r="G422" i="57"/>
  <c r="H422" i="57" s="1"/>
  <c r="G423" i="57"/>
  <c r="H423" i="57" s="1"/>
  <c r="G424" i="57"/>
  <c r="H424" i="57" s="1"/>
  <c r="G425" i="57"/>
  <c r="H425" i="57" s="1"/>
  <c r="G376" i="57"/>
  <c r="H376" i="57" s="1"/>
  <c r="F467" i="70"/>
  <c r="F468" i="70"/>
  <c r="F469" i="70"/>
  <c r="F470" i="70"/>
  <c r="F471" i="70"/>
  <c r="F472" i="70"/>
  <c r="F473" i="70"/>
  <c r="F474" i="70"/>
  <c r="F475" i="70"/>
  <c r="F476" i="70"/>
  <c r="F477" i="70"/>
  <c r="F478" i="70"/>
  <c r="F479" i="70"/>
  <c r="F480" i="70"/>
  <c r="F481" i="70"/>
  <c r="F482" i="70"/>
  <c r="F483" i="70"/>
  <c r="F484" i="70"/>
  <c r="F485" i="70"/>
  <c r="F486" i="70"/>
  <c r="F487" i="70"/>
  <c r="F488" i="70"/>
  <c r="F489" i="70"/>
  <c r="F490" i="70"/>
  <c r="F491" i="70"/>
  <c r="F492" i="70"/>
  <c r="F493" i="70"/>
  <c r="F494" i="70"/>
  <c r="F495" i="70"/>
  <c r="F496" i="70"/>
  <c r="F497" i="70"/>
  <c r="F498" i="70"/>
  <c r="F499" i="70"/>
  <c r="F500" i="70"/>
  <c r="F501" i="70"/>
  <c r="F502" i="70"/>
  <c r="F503" i="70"/>
  <c r="F504" i="70"/>
  <c r="F505" i="70"/>
  <c r="F507" i="70"/>
  <c r="F508" i="70"/>
  <c r="F509" i="70"/>
  <c r="F510" i="70"/>
  <c r="F511" i="70"/>
  <c r="F514" i="70"/>
  <c r="F515" i="70"/>
  <c r="F516" i="70"/>
  <c r="F518" i="70"/>
  <c r="F519" i="70"/>
  <c r="F522" i="70"/>
  <c r="F523" i="70"/>
  <c r="F524" i="70"/>
  <c r="F525" i="70"/>
  <c r="F526" i="70"/>
  <c r="F527" i="70"/>
  <c r="F528" i="70"/>
  <c r="F529" i="70"/>
  <c r="F530" i="70"/>
  <c r="F531" i="70"/>
  <c r="F532" i="70"/>
  <c r="F535" i="70"/>
  <c r="F538" i="70"/>
  <c r="F466" i="70"/>
  <c r="D532" i="70"/>
  <c r="D468" i="70"/>
  <c r="D469" i="70"/>
  <c r="D470" i="70"/>
  <c r="D471" i="70"/>
  <c r="D474" i="70"/>
  <c r="D478" i="70"/>
  <c r="D479" i="70"/>
  <c r="D480" i="70"/>
  <c r="D481" i="70"/>
  <c r="D482" i="70"/>
  <c r="D483" i="70"/>
  <c r="D484" i="70"/>
  <c r="D485" i="70"/>
  <c r="D486" i="70"/>
  <c r="D487" i="70"/>
  <c r="D488" i="70"/>
  <c r="D489" i="70"/>
  <c r="D492" i="70"/>
  <c r="D493" i="70"/>
  <c r="D494" i="70"/>
  <c r="D495" i="70"/>
  <c r="D499" i="70"/>
  <c r="D500" i="70"/>
  <c r="D501" i="70"/>
  <c r="D502" i="70"/>
  <c r="D503" i="70"/>
  <c r="D504" i="70"/>
  <c r="D507" i="70"/>
  <c r="D508" i="70"/>
  <c r="D509" i="70"/>
  <c r="D510" i="70"/>
  <c r="D511" i="70"/>
  <c r="D514" i="70"/>
  <c r="D515" i="70"/>
  <c r="D518" i="70"/>
  <c r="D519" i="70"/>
  <c r="D522" i="70"/>
  <c r="D523" i="70"/>
  <c r="D524" i="70"/>
  <c r="D525" i="70"/>
  <c r="D526" i="70"/>
  <c r="D527" i="70"/>
  <c r="D528" i="70"/>
  <c r="D529" i="70"/>
  <c r="D530" i="70"/>
  <c r="D531" i="70"/>
  <c r="D535" i="70"/>
  <c r="D538" i="70"/>
  <c r="D466" i="70"/>
  <c r="I377" i="57"/>
  <c r="J377" i="57" s="1"/>
  <c r="K377" i="57" s="1"/>
  <c r="L377" i="57" s="1"/>
  <c r="M377" i="57"/>
  <c r="M424" i="57"/>
  <c r="M423" i="57"/>
  <c r="M421" i="57"/>
  <c r="M420" i="57"/>
  <c r="M418" i="57"/>
  <c r="M417" i="57"/>
  <c r="M415" i="57"/>
  <c r="M414" i="57"/>
  <c r="I414" i="57"/>
  <c r="I415" i="57" s="1"/>
  <c r="M412" i="57"/>
  <c r="M410" i="57"/>
  <c r="M409" i="57"/>
  <c r="M407" i="57"/>
  <c r="M406" i="57"/>
  <c r="M404" i="57"/>
  <c r="M403" i="57"/>
  <c r="M401" i="57"/>
  <c r="M400" i="57"/>
  <c r="M398" i="57"/>
  <c r="M397" i="57"/>
  <c r="M395" i="57"/>
  <c r="M394" i="57"/>
  <c r="I394" i="57"/>
  <c r="I395" i="57" s="1"/>
  <c r="M392" i="57"/>
  <c r="M390" i="57"/>
  <c r="M389" i="57"/>
  <c r="M387" i="57"/>
  <c r="M386" i="57"/>
  <c r="M384" i="57"/>
  <c r="M383" i="57"/>
  <c r="M381" i="57"/>
  <c r="M380" i="57"/>
  <c r="M378" i="57"/>
  <c r="G303" i="57"/>
  <c r="H303" i="57" s="1"/>
  <c r="G304" i="57"/>
  <c r="H304" i="57" s="1"/>
  <c r="G305" i="57"/>
  <c r="H305" i="57" s="1"/>
  <c r="G306" i="57"/>
  <c r="H306" i="57" s="1"/>
  <c r="G307" i="57"/>
  <c r="H307" i="57" s="1"/>
  <c r="G308" i="57"/>
  <c r="H308" i="57" s="1"/>
  <c r="G309" i="57"/>
  <c r="H309" i="57" s="1"/>
  <c r="G310" i="57"/>
  <c r="H310" i="57" s="1"/>
  <c r="G311" i="57"/>
  <c r="H311" i="57" s="1"/>
  <c r="G312" i="57"/>
  <c r="H312" i="57" s="1"/>
  <c r="G313" i="57"/>
  <c r="H313" i="57" s="1"/>
  <c r="G314" i="57"/>
  <c r="H314" i="57" s="1"/>
  <c r="G315" i="57"/>
  <c r="H315" i="57" s="1"/>
  <c r="G316" i="57"/>
  <c r="H316" i="57" s="1"/>
  <c r="G317" i="57"/>
  <c r="H317" i="57" s="1"/>
  <c r="G318" i="57"/>
  <c r="H318" i="57" s="1"/>
  <c r="G319" i="57"/>
  <c r="H319" i="57" s="1"/>
  <c r="G320" i="57"/>
  <c r="H320" i="57" s="1"/>
  <c r="G321" i="57"/>
  <c r="H321" i="57" s="1"/>
  <c r="G322" i="57"/>
  <c r="H322" i="57" s="1"/>
  <c r="G323" i="57"/>
  <c r="H323" i="57" s="1"/>
  <c r="G324" i="57"/>
  <c r="H324" i="57" s="1"/>
  <c r="G325" i="57"/>
  <c r="H325" i="57" s="1"/>
  <c r="G326" i="57"/>
  <c r="H326" i="57" s="1"/>
  <c r="G327" i="57"/>
  <c r="H327" i="57" s="1"/>
  <c r="G328" i="57"/>
  <c r="H328" i="57" s="1"/>
  <c r="G329" i="57"/>
  <c r="H329" i="57" s="1"/>
  <c r="G330" i="57"/>
  <c r="H330" i="57" s="1"/>
  <c r="G331" i="57"/>
  <c r="H331" i="57" s="1"/>
  <c r="G332" i="57"/>
  <c r="H332" i="57" s="1"/>
  <c r="G333" i="57"/>
  <c r="H333" i="57" s="1"/>
  <c r="G334" i="57"/>
  <c r="H334" i="57" s="1"/>
  <c r="G335" i="57"/>
  <c r="H335" i="57" s="1"/>
  <c r="G336" i="57"/>
  <c r="H336" i="57" s="1"/>
  <c r="G337" i="57"/>
  <c r="H337" i="57" s="1"/>
  <c r="G338" i="57"/>
  <c r="H338" i="57" s="1"/>
  <c r="G339" i="57"/>
  <c r="H339" i="57" s="1"/>
  <c r="G340" i="57"/>
  <c r="H340" i="57" s="1"/>
  <c r="G341" i="57"/>
  <c r="H341" i="57" s="1"/>
  <c r="G342" i="57"/>
  <c r="H342" i="57" s="1"/>
  <c r="G343" i="57"/>
  <c r="H343" i="57" s="1"/>
  <c r="G344" i="57"/>
  <c r="H344" i="57" s="1"/>
  <c r="G345" i="57"/>
  <c r="H345" i="57" s="1"/>
  <c r="G346" i="57"/>
  <c r="H346" i="57" s="1"/>
  <c r="G347" i="57"/>
  <c r="H347" i="57" s="1"/>
  <c r="G348" i="57"/>
  <c r="H348" i="57" s="1"/>
  <c r="G349" i="57"/>
  <c r="H349" i="57" s="1"/>
  <c r="G350" i="57"/>
  <c r="H350" i="57" s="1"/>
  <c r="G351" i="57"/>
  <c r="H351" i="57" s="1"/>
  <c r="G352" i="57"/>
  <c r="H352" i="57" s="1"/>
  <c r="G353" i="57"/>
  <c r="H353" i="57" s="1"/>
  <c r="G354" i="57"/>
  <c r="H354" i="57" s="1"/>
  <c r="G355" i="57"/>
  <c r="H355" i="57" s="1"/>
  <c r="G356" i="57"/>
  <c r="H356" i="57" s="1"/>
  <c r="G357" i="57"/>
  <c r="H357" i="57" s="1"/>
  <c r="G358" i="57"/>
  <c r="H358" i="57" s="1"/>
  <c r="G359" i="57"/>
  <c r="H359" i="57" s="1"/>
  <c r="G360" i="57"/>
  <c r="H360" i="57" s="1"/>
  <c r="G361" i="57"/>
  <c r="H361" i="57" s="1"/>
  <c r="G362" i="57"/>
  <c r="H362" i="57" s="1"/>
  <c r="G363" i="57"/>
  <c r="H363" i="57" s="1"/>
  <c r="G364" i="57"/>
  <c r="H364" i="57" s="1"/>
  <c r="G365" i="57"/>
  <c r="H365" i="57" s="1"/>
  <c r="G366" i="57"/>
  <c r="H366" i="57" s="1"/>
  <c r="G367" i="57"/>
  <c r="H367" i="57" s="1"/>
  <c r="G368" i="57"/>
  <c r="H368" i="57" s="1"/>
  <c r="G369" i="57"/>
  <c r="H369" i="57" s="1"/>
  <c r="G370" i="57"/>
  <c r="H370" i="57" s="1"/>
  <c r="F424" i="70"/>
  <c r="F425" i="70"/>
  <c r="F426" i="70"/>
  <c r="F427" i="70"/>
  <c r="F428" i="70"/>
  <c r="F429" i="70"/>
  <c r="F430" i="70"/>
  <c r="F431" i="70"/>
  <c r="F434" i="70"/>
  <c r="F435" i="70"/>
  <c r="F436" i="70"/>
  <c r="F437" i="70"/>
  <c r="F438" i="70"/>
  <c r="F439" i="70"/>
  <c r="F440" i="70"/>
  <c r="F441" i="70"/>
  <c r="F442" i="70"/>
  <c r="F443" i="70"/>
  <c r="F446" i="70"/>
  <c r="F447" i="70"/>
  <c r="F448" i="70"/>
  <c r="F449" i="70"/>
  <c r="F450" i="70"/>
  <c r="F451" i="70"/>
  <c r="F452" i="70"/>
  <c r="F453" i="70"/>
  <c r="F454" i="70"/>
  <c r="F455" i="70"/>
  <c r="F456" i="70"/>
  <c r="F457" i="70"/>
  <c r="F458" i="70"/>
  <c r="F459" i="70"/>
  <c r="F460" i="70"/>
  <c r="F461" i="70"/>
  <c r="F462" i="70"/>
  <c r="F423" i="70"/>
  <c r="J467" i="57" l="1"/>
  <c r="K467" i="57" s="1"/>
  <c r="L467" i="57" s="1"/>
  <c r="I507" i="57"/>
  <c r="I509" i="57" s="1"/>
  <c r="J509" i="57" s="1"/>
  <c r="K509" i="57" s="1"/>
  <c r="L509" i="57" s="1"/>
  <c r="I431" i="57"/>
  <c r="I432" i="57" s="1"/>
  <c r="I433" i="57" s="1"/>
  <c r="I486" i="57"/>
  <c r="I488" i="57" s="1"/>
  <c r="I489" i="57" s="1"/>
  <c r="G518" i="57"/>
  <c r="I510" i="57"/>
  <c r="J507" i="57"/>
  <c r="K507" i="57" s="1"/>
  <c r="L507" i="57" s="1"/>
  <c r="H467" i="57"/>
  <c r="H518" i="57" s="1"/>
  <c r="I468" i="57"/>
  <c r="I457" i="57"/>
  <c r="I458" i="57" s="1"/>
  <c r="I459" i="57" s="1"/>
  <c r="I378" i="57"/>
  <c r="J378" i="57" s="1"/>
  <c r="K378" i="57" s="1"/>
  <c r="L378" i="57" s="1"/>
  <c r="G463" i="57"/>
  <c r="H430" i="57"/>
  <c r="H463" i="57" s="1"/>
  <c r="J443" i="57"/>
  <c r="K443" i="57" s="1"/>
  <c r="L443" i="57" s="1"/>
  <c r="I444" i="57"/>
  <c r="J442" i="57"/>
  <c r="K442" i="57" s="1"/>
  <c r="L442" i="57" s="1"/>
  <c r="J394" i="57"/>
  <c r="K394" i="57" s="1"/>
  <c r="L394" i="57" s="1"/>
  <c r="G426" i="57"/>
  <c r="I380" i="57"/>
  <c r="I417" i="57"/>
  <c r="J415" i="57"/>
  <c r="K415" i="57" s="1"/>
  <c r="L415" i="57" s="1"/>
  <c r="I397" i="57"/>
  <c r="J395" i="57"/>
  <c r="K395" i="57" s="1"/>
  <c r="L395" i="57" s="1"/>
  <c r="H426" i="57"/>
  <c r="J414" i="57"/>
  <c r="K414" i="57" s="1"/>
  <c r="L414" i="57" s="1"/>
  <c r="M368" i="57"/>
  <c r="M367" i="57"/>
  <c r="M364" i="57"/>
  <c r="M363" i="57"/>
  <c r="M360" i="57"/>
  <c r="M359" i="57"/>
  <c r="M356" i="57"/>
  <c r="M355" i="57"/>
  <c r="I355" i="57"/>
  <c r="I356" i="57" s="1"/>
  <c r="M351" i="57"/>
  <c r="M348" i="57"/>
  <c r="M347" i="57"/>
  <c r="M344" i="57"/>
  <c r="M343" i="57"/>
  <c r="M340" i="57"/>
  <c r="M339" i="57"/>
  <c r="M336" i="57"/>
  <c r="M335" i="57"/>
  <c r="M332" i="57"/>
  <c r="M331" i="57"/>
  <c r="M328" i="57"/>
  <c r="M327" i="57"/>
  <c r="I327" i="57"/>
  <c r="I328" i="57" s="1"/>
  <c r="M323" i="57"/>
  <c r="M320" i="57"/>
  <c r="M319" i="57"/>
  <c r="M316" i="57"/>
  <c r="M315" i="57"/>
  <c r="M312" i="57"/>
  <c r="M311" i="57"/>
  <c r="M308" i="57"/>
  <c r="M307" i="57"/>
  <c r="M304" i="57"/>
  <c r="M303" i="57"/>
  <c r="I303" i="57"/>
  <c r="I304" i="57" s="1"/>
  <c r="I307" i="57" s="1"/>
  <c r="D373" i="70"/>
  <c r="D374" i="70"/>
  <c r="D375" i="70"/>
  <c r="D376" i="70"/>
  <c r="D377" i="70"/>
  <c r="D380" i="70"/>
  <c r="D381" i="70"/>
  <c r="D382" i="70"/>
  <c r="D385" i="70"/>
  <c r="D388" i="70"/>
  <c r="D389" i="70"/>
  <c r="D392" i="70"/>
  <c r="D393" i="70"/>
  <c r="D394" i="70"/>
  <c r="D395" i="70"/>
  <c r="D396" i="70"/>
  <c r="D397" i="70"/>
  <c r="D400" i="70"/>
  <c r="D401" i="70"/>
  <c r="D402" i="70"/>
  <c r="D403" i="70"/>
  <c r="D404" i="70"/>
  <c r="D405" i="70"/>
  <c r="D406" i="70"/>
  <c r="D409" i="70"/>
  <c r="D410" i="70"/>
  <c r="D411" i="70"/>
  <c r="D412" i="70"/>
  <c r="D413" i="70"/>
  <c r="D416" i="70"/>
  <c r="D417" i="70"/>
  <c r="D420" i="70"/>
  <c r="D423" i="70"/>
  <c r="D424" i="70"/>
  <c r="D425" i="70"/>
  <c r="D426" i="70"/>
  <c r="D427" i="70"/>
  <c r="D428" i="70"/>
  <c r="D429" i="70"/>
  <c r="D430" i="70"/>
  <c r="D431" i="70"/>
  <c r="D434" i="70"/>
  <c r="D435" i="70"/>
  <c r="D436" i="70"/>
  <c r="D437" i="70"/>
  <c r="D438" i="70"/>
  <c r="D439" i="70"/>
  <c r="D440" i="70"/>
  <c r="D441" i="70"/>
  <c r="D442" i="70"/>
  <c r="D443" i="70"/>
  <c r="D446" i="70"/>
  <c r="D447" i="70"/>
  <c r="D448" i="70"/>
  <c r="D449" i="70"/>
  <c r="D450" i="70"/>
  <c r="D451" i="70"/>
  <c r="D452" i="70"/>
  <c r="D453" i="70"/>
  <c r="D454" i="70"/>
  <c r="D455" i="70"/>
  <c r="D456" i="70"/>
  <c r="D457" i="70"/>
  <c r="D458" i="70"/>
  <c r="D459" i="70"/>
  <c r="D460" i="70"/>
  <c r="D461" i="70"/>
  <c r="D462" i="70"/>
  <c r="D370" i="70"/>
  <c r="F300" i="70"/>
  <c r="F301" i="70"/>
  <c r="F302" i="70"/>
  <c r="F303" i="70"/>
  <c r="F304" i="70"/>
  <c r="F305" i="70"/>
  <c r="F306" i="70"/>
  <c r="F307" i="70"/>
  <c r="F308" i="70"/>
  <c r="F309" i="70"/>
  <c r="F310" i="70"/>
  <c r="F311" i="70"/>
  <c r="F312" i="70"/>
  <c r="F313" i="70"/>
  <c r="F314" i="70"/>
  <c r="F315" i="70"/>
  <c r="F316" i="70"/>
  <c r="F317" i="70"/>
  <c r="F318" i="70"/>
  <c r="F319" i="70"/>
  <c r="F320" i="70"/>
  <c r="F321" i="70"/>
  <c r="F322" i="70"/>
  <c r="F323" i="70"/>
  <c r="F324" i="70"/>
  <c r="F325" i="70"/>
  <c r="F326" i="70"/>
  <c r="F329" i="70"/>
  <c r="F330" i="70"/>
  <c r="F333" i="70"/>
  <c r="F334" i="70"/>
  <c r="F335" i="70"/>
  <c r="F336" i="70"/>
  <c r="F337" i="70"/>
  <c r="F338" i="70"/>
  <c r="F339" i="70"/>
  <c r="F340" i="70"/>
  <c r="F341" i="70"/>
  <c r="F342" i="70"/>
  <c r="F345" i="70"/>
  <c r="F346" i="70"/>
  <c r="F347" i="70"/>
  <c r="F348" i="70"/>
  <c r="F349" i="70"/>
  <c r="F350" i="70"/>
  <c r="F353" i="70"/>
  <c r="F356" i="70"/>
  <c r="F357" i="70"/>
  <c r="F358" i="70"/>
  <c r="F359" i="70"/>
  <c r="F360" i="70"/>
  <c r="F361" i="70"/>
  <c r="F362" i="70"/>
  <c r="F363" i="70"/>
  <c r="F364" i="70"/>
  <c r="F365" i="70"/>
  <c r="F299" i="70"/>
  <c r="G357" i="70"/>
  <c r="G358" i="70"/>
  <c r="G359" i="70"/>
  <c r="G360" i="70"/>
  <c r="G361" i="70"/>
  <c r="G362" i="70"/>
  <c r="G363" i="70"/>
  <c r="G364" i="70"/>
  <c r="G365" i="70"/>
  <c r="G356" i="70"/>
  <c r="G353" i="70"/>
  <c r="G346" i="70"/>
  <c r="G347" i="70"/>
  <c r="G348" i="70"/>
  <c r="G349" i="70"/>
  <c r="G350" i="70"/>
  <c r="G345" i="70"/>
  <c r="G334" i="70"/>
  <c r="G335" i="70"/>
  <c r="G336" i="70"/>
  <c r="G337" i="70"/>
  <c r="G338" i="70"/>
  <c r="G339" i="70"/>
  <c r="G340" i="70"/>
  <c r="G341" i="70"/>
  <c r="G342" i="70"/>
  <c r="G333" i="70"/>
  <c r="G330" i="70"/>
  <c r="G329" i="70"/>
  <c r="G323" i="70"/>
  <c r="G324" i="70"/>
  <c r="G325" i="70"/>
  <c r="G326" i="70"/>
  <c r="G322" i="70"/>
  <c r="G319" i="70"/>
  <c r="G318" i="70"/>
  <c r="G312" i="70"/>
  <c r="G313" i="70"/>
  <c r="G314" i="70"/>
  <c r="G315" i="70"/>
  <c r="G311" i="70"/>
  <c r="G308" i="70"/>
  <c r="G300" i="70"/>
  <c r="G301" i="70"/>
  <c r="G302" i="70"/>
  <c r="G303" i="70"/>
  <c r="G304" i="70"/>
  <c r="G305" i="70"/>
  <c r="G299" i="70"/>
  <c r="D333" i="70"/>
  <c r="D350" i="70"/>
  <c r="D300" i="70"/>
  <c r="D301" i="70"/>
  <c r="D302" i="70"/>
  <c r="D303" i="70"/>
  <c r="D304" i="70"/>
  <c r="D305" i="70"/>
  <c r="D308" i="70"/>
  <c r="D311" i="70"/>
  <c r="D312" i="70"/>
  <c r="D313" i="70"/>
  <c r="D314" i="70"/>
  <c r="D315" i="70"/>
  <c r="D318" i="70"/>
  <c r="D319" i="70"/>
  <c r="D322" i="70"/>
  <c r="D323" i="70"/>
  <c r="D324" i="70"/>
  <c r="D325" i="70"/>
  <c r="D326" i="70"/>
  <c r="D329" i="70"/>
  <c r="D330" i="70"/>
  <c r="D334" i="70"/>
  <c r="D335" i="70"/>
  <c r="D336" i="70"/>
  <c r="D337" i="70"/>
  <c r="D338" i="70"/>
  <c r="D339" i="70"/>
  <c r="D340" i="70"/>
  <c r="D341" i="70"/>
  <c r="D342" i="70"/>
  <c r="D345" i="70"/>
  <c r="D346" i="70"/>
  <c r="D347" i="70"/>
  <c r="D348" i="70"/>
  <c r="D349" i="70"/>
  <c r="D353" i="70"/>
  <c r="D356" i="70"/>
  <c r="D357" i="70"/>
  <c r="D358" i="70"/>
  <c r="D359" i="70"/>
  <c r="D360" i="70"/>
  <c r="D361" i="70"/>
  <c r="D362" i="70"/>
  <c r="D363" i="70"/>
  <c r="D364" i="70"/>
  <c r="D365" i="70"/>
  <c r="D299" i="70"/>
  <c r="G296" i="57"/>
  <c r="H296" i="57" s="1"/>
  <c r="M295" i="57"/>
  <c r="G295" i="57"/>
  <c r="H295" i="57" s="1"/>
  <c r="M294" i="57"/>
  <c r="G294" i="57"/>
  <c r="H294" i="57" s="1"/>
  <c r="G293" i="57"/>
  <c r="H293" i="57" s="1"/>
  <c r="M292" i="57"/>
  <c r="G292" i="57"/>
  <c r="H292" i="57" s="1"/>
  <c r="M291" i="57"/>
  <c r="G291" i="57"/>
  <c r="H291" i="57" s="1"/>
  <c r="G290" i="57"/>
  <c r="H290" i="57" s="1"/>
  <c r="M289" i="57"/>
  <c r="G289" i="57"/>
  <c r="H289" i="57" s="1"/>
  <c r="M288" i="57"/>
  <c r="G288" i="57"/>
  <c r="H288" i="57" s="1"/>
  <c r="G287" i="57"/>
  <c r="H287" i="57" s="1"/>
  <c r="M286" i="57"/>
  <c r="G286" i="57"/>
  <c r="H286" i="57" s="1"/>
  <c r="M285" i="57"/>
  <c r="I285" i="57"/>
  <c r="I286" i="57" s="1"/>
  <c r="G285" i="57"/>
  <c r="H285" i="57" s="1"/>
  <c r="G284" i="57"/>
  <c r="H284" i="57" s="1"/>
  <c r="M283" i="57"/>
  <c r="G283" i="57"/>
  <c r="H283" i="57" s="1"/>
  <c r="G282" i="57"/>
  <c r="H282" i="57" s="1"/>
  <c r="M281" i="57"/>
  <c r="G281" i="57"/>
  <c r="H281" i="57" s="1"/>
  <c r="M280" i="57"/>
  <c r="G280" i="57"/>
  <c r="H280" i="57" s="1"/>
  <c r="G279" i="57"/>
  <c r="H279" i="57" s="1"/>
  <c r="M278" i="57"/>
  <c r="G278" i="57"/>
  <c r="H278" i="57" s="1"/>
  <c r="M277" i="57"/>
  <c r="G277" i="57"/>
  <c r="H277" i="57" s="1"/>
  <c r="G276" i="57"/>
  <c r="H276" i="57" s="1"/>
  <c r="M275" i="57"/>
  <c r="G275" i="57"/>
  <c r="H275" i="57" s="1"/>
  <c r="M274" i="57"/>
  <c r="G274" i="57"/>
  <c r="H274" i="57" s="1"/>
  <c r="G273" i="57"/>
  <c r="H273" i="57" s="1"/>
  <c r="M272" i="57"/>
  <c r="G272" i="57"/>
  <c r="H272" i="57" s="1"/>
  <c r="M271" i="57"/>
  <c r="G271" i="57"/>
  <c r="H271" i="57" s="1"/>
  <c r="G270" i="57"/>
  <c r="H270" i="57" s="1"/>
  <c r="M269" i="57"/>
  <c r="G269" i="57"/>
  <c r="H269" i="57" s="1"/>
  <c r="M268" i="57"/>
  <c r="G268" i="57"/>
  <c r="H268" i="57" s="1"/>
  <c r="G267" i="57"/>
  <c r="H267" i="57" s="1"/>
  <c r="M266" i="57"/>
  <c r="G266" i="57"/>
  <c r="H266" i="57" s="1"/>
  <c r="M265" i="57"/>
  <c r="I265" i="57"/>
  <c r="J265" i="57" s="1"/>
  <c r="K265" i="57" s="1"/>
  <c r="L265" i="57" s="1"/>
  <c r="G265" i="57"/>
  <c r="H265" i="57" s="1"/>
  <c r="G264" i="57"/>
  <c r="H264" i="57" s="1"/>
  <c r="M263" i="57"/>
  <c r="G263" i="57"/>
  <c r="H263" i="57" s="1"/>
  <c r="G262" i="57"/>
  <c r="H262" i="57" s="1"/>
  <c r="M261" i="57"/>
  <c r="G261" i="57"/>
  <c r="H261" i="57" s="1"/>
  <c r="M260" i="57"/>
  <c r="G260" i="57"/>
  <c r="H260" i="57" s="1"/>
  <c r="G259" i="57"/>
  <c r="H259" i="57" s="1"/>
  <c r="M258" i="57"/>
  <c r="G258" i="57"/>
  <c r="H258" i="57" s="1"/>
  <c r="M257" i="57"/>
  <c r="G257" i="57"/>
  <c r="H257" i="57" s="1"/>
  <c r="G256" i="57"/>
  <c r="H256" i="57" s="1"/>
  <c r="M255" i="57"/>
  <c r="G255" i="57"/>
  <c r="H255" i="57" s="1"/>
  <c r="M254" i="57"/>
  <c r="G254" i="57"/>
  <c r="H254" i="57" s="1"/>
  <c r="G253" i="57"/>
  <c r="H253" i="57" s="1"/>
  <c r="M252" i="57"/>
  <c r="G252" i="57"/>
  <c r="H252" i="57" s="1"/>
  <c r="M251" i="57"/>
  <c r="G251" i="57"/>
  <c r="H251" i="57" s="1"/>
  <c r="G250" i="57"/>
  <c r="H250" i="57" s="1"/>
  <c r="M249" i="57"/>
  <c r="G249" i="57"/>
  <c r="H249" i="57" s="1"/>
  <c r="M248" i="57"/>
  <c r="I248" i="57"/>
  <c r="I249" i="57" s="1"/>
  <c r="I251" i="57" s="1"/>
  <c r="G248" i="57"/>
  <c r="H248" i="57" s="1"/>
  <c r="G210" i="57"/>
  <c r="H210" i="57" s="1"/>
  <c r="G211" i="57"/>
  <c r="H211" i="57" s="1"/>
  <c r="G212" i="57"/>
  <c r="H212" i="57" s="1"/>
  <c r="G213" i="57"/>
  <c r="H213" i="57" s="1"/>
  <c r="G214" i="57"/>
  <c r="H214" i="57" s="1"/>
  <c r="G215" i="57"/>
  <c r="H215" i="57" s="1"/>
  <c r="G216" i="57"/>
  <c r="H216" i="57" s="1"/>
  <c r="G217" i="57"/>
  <c r="H217" i="57" s="1"/>
  <c r="G218" i="57"/>
  <c r="H218" i="57" s="1"/>
  <c r="G219" i="57"/>
  <c r="H219" i="57" s="1"/>
  <c r="G220" i="57"/>
  <c r="H220" i="57" s="1"/>
  <c r="G221" i="57"/>
  <c r="H221" i="57" s="1"/>
  <c r="G222" i="57"/>
  <c r="H222" i="57" s="1"/>
  <c r="G223" i="57"/>
  <c r="H223" i="57" s="1"/>
  <c r="G224" i="57"/>
  <c r="H224" i="57" s="1"/>
  <c r="G225" i="57"/>
  <c r="H225" i="57" s="1"/>
  <c r="G226" i="57"/>
  <c r="H226" i="57" s="1"/>
  <c r="G227" i="57"/>
  <c r="H227" i="57" s="1"/>
  <c r="G228" i="57"/>
  <c r="H228" i="57" s="1"/>
  <c r="G229" i="57"/>
  <c r="H229" i="57" s="1"/>
  <c r="G230" i="57"/>
  <c r="H230" i="57" s="1"/>
  <c r="G231" i="57"/>
  <c r="H231" i="57" s="1"/>
  <c r="G232" i="57"/>
  <c r="H232" i="57" s="1"/>
  <c r="G233" i="57"/>
  <c r="H233" i="57" s="1"/>
  <c r="G234" i="57"/>
  <c r="H234" i="57" s="1"/>
  <c r="G235" i="57"/>
  <c r="H235" i="57" s="1"/>
  <c r="G236" i="57"/>
  <c r="H236" i="57" s="1"/>
  <c r="G237" i="57"/>
  <c r="H237" i="57" s="1"/>
  <c r="G238" i="57"/>
  <c r="H238" i="57" s="1"/>
  <c r="G239" i="57"/>
  <c r="H239" i="57" s="1"/>
  <c r="G240" i="57"/>
  <c r="H240" i="57" s="1"/>
  <c r="G241" i="57"/>
  <c r="H241" i="57" s="1"/>
  <c r="G242" i="57"/>
  <c r="H242" i="57" s="1"/>
  <c r="G209" i="57"/>
  <c r="H209" i="57" s="1"/>
  <c r="M242" i="57"/>
  <c r="M241" i="57"/>
  <c r="M240" i="57"/>
  <c r="M239" i="57"/>
  <c r="M238" i="57"/>
  <c r="M237" i="57"/>
  <c r="M236" i="57"/>
  <c r="M235" i="57"/>
  <c r="I235" i="57"/>
  <c r="I236" i="57" s="1"/>
  <c r="M233" i="57"/>
  <c r="M232" i="57"/>
  <c r="M231" i="57"/>
  <c r="M230" i="57"/>
  <c r="M229" i="57"/>
  <c r="M228" i="57"/>
  <c r="M227" i="57"/>
  <c r="M226" i="57"/>
  <c r="M225" i="57"/>
  <c r="M224" i="57"/>
  <c r="M223" i="57"/>
  <c r="M222" i="57"/>
  <c r="M221" i="57"/>
  <c r="I221" i="57"/>
  <c r="J221" i="57" s="1"/>
  <c r="K221" i="57" s="1"/>
  <c r="L221" i="57" s="1"/>
  <c r="M219" i="57"/>
  <c r="M218" i="57"/>
  <c r="M217" i="57"/>
  <c r="M216" i="57"/>
  <c r="M215" i="57"/>
  <c r="M214" i="57"/>
  <c r="M213" i="57"/>
  <c r="M212" i="57"/>
  <c r="M211" i="57"/>
  <c r="M210" i="57"/>
  <c r="M209" i="57"/>
  <c r="I209" i="57"/>
  <c r="J209" i="57" s="1"/>
  <c r="K209" i="57" s="1"/>
  <c r="L209" i="57" s="1"/>
  <c r="J431" i="57" l="1"/>
  <c r="K431" i="57" s="1"/>
  <c r="L431" i="57" s="1"/>
  <c r="J432" i="57"/>
  <c r="K432" i="57" s="1"/>
  <c r="L432" i="57" s="1"/>
  <c r="J458" i="57"/>
  <c r="K458" i="57" s="1"/>
  <c r="L458" i="57" s="1"/>
  <c r="J457" i="57"/>
  <c r="K457" i="57" s="1"/>
  <c r="L457" i="57" s="1"/>
  <c r="J486" i="57"/>
  <c r="K486" i="57" s="1"/>
  <c r="L486" i="57" s="1"/>
  <c r="J488" i="57"/>
  <c r="K488" i="57" s="1"/>
  <c r="L488" i="57" s="1"/>
  <c r="I491" i="57"/>
  <c r="J489" i="57"/>
  <c r="K489" i="57" s="1"/>
  <c r="L489" i="57" s="1"/>
  <c r="I470" i="57"/>
  <c r="J468" i="57"/>
  <c r="K468" i="57" s="1"/>
  <c r="L468" i="57" s="1"/>
  <c r="I512" i="57"/>
  <c r="J510" i="57"/>
  <c r="K510" i="57" s="1"/>
  <c r="L510" i="57" s="1"/>
  <c r="J459" i="57"/>
  <c r="K459" i="57" s="1"/>
  <c r="L459" i="57" s="1"/>
  <c r="I460" i="57"/>
  <c r="J444" i="57"/>
  <c r="K444" i="57" s="1"/>
  <c r="L444" i="57" s="1"/>
  <c r="I445" i="57"/>
  <c r="J433" i="57"/>
  <c r="K433" i="57" s="1"/>
  <c r="L433" i="57" s="1"/>
  <c r="I434" i="57"/>
  <c r="I418" i="57"/>
  <c r="J417" i="57"/>
  <c r="K417" i="57" s="1"/>
  <c r="L417" i="57" s="1"/>
  <c r="I398" i="57"/>
  <c r="J397" i="57"/>
  <c r="K397" i="57" s="1"/>
  <c r="L397" i="57" s="1"/>
  <c r="J380" i="57"/>
  <c r="K380" i="57" s="1"/>
  <c r="L380" i="57" s="1"/>
  <c r="I381" i="57"/>
  <c r="J303" i="57"/>
  <c r="K303" i="57" s="1"/>
  <c r="L303" i="57" s="1"/>
  <c r="G371" i="57"/>
  <c r="J327" i="57"/>
  <c r="K327" i="57" s="1"/>
  <c r="L327" i="57" s="1"/>
  <c r="I331" i="57"/>
  <c r="J328" i="57"/>
  <c r="K328" i="57" s="1"/>
  <c r="L328" i="57" s="1"/>
  <c r="J307" i="57"/>
  <c r="K307" i="57" s="1"/>
  <c r="L307" i="57" s="1"/>
  <c r="I308" i="57"/>
  <c r="I359" i="57"/>
  <c r="J356" i="57"/>
  <c r="K356" i="57" s="1"/>
  <c r="L356" i="57" s="1"/>
  <c r="H371" i="57"/>
  <c r="J355" i="57"/>
  <c r="K355" i="57" s="1"/>
  <c r="L355" i="57" s="1"/>
  <c r="J304" i="57"/>
  <c r="K304" i="57" s="1"/>
  <c r="L304" i="57" s="1"/>
  <c r="G297" i="57"/>
  <c r="J248" i="57"/>
  <c r="K248" i="57" s="1"/>
  <c r="L248" i="57" s="1"/>
  <c r="I266" i="57"/>
  <c r="I268" i="57" s="1"/>
  <c r="J268" i="57" s="1"/>
  <c r="K268" i="57" s="1"/>
  <c r="L268" i="57" s="1"/>
  <c r="H297" i="57"/>
  <c r="I288" i="57"/>
  <c r="J286" i="57"/>
  <c r="K286" i="57" s="1"/>
  <c r="L286" i="57" s="1"/>
  <c r="J251" i="57"/>
  <c r="K251" i="57" s="1"/>
  <c r="L251" i="57" s="1"/>
  <c r="I252" i="57"/>
  <c r="J285" i="57"/>
  <c r="K285" i="57" s="1"/>
  <c r="L285" i="57" s="1"/>
  <c r="J249" i="57"/>
  <c r="K249" i="57" s="1"/>
  <c r="L249" i="57" s="1"/>
  <c r="I210" i="57"/>
  <c r="I211" i="57" s="1"/>
  <c r="J211" i="57" s="1"/>
  <c r="K211" i="57" s="1"/>
  <c r="L211" i="57" s="1"/>
  <c r="I222" i="57"/>
  <c r="I223" i="57" s="1"/>
  <c r="I224" i="57" s="1"/>
  <c r="H243" i="57"/>
  <c r="G243" i="57"/>
  <c r="I237" i="57"/>
  <c r="J236" i="57"/>
  <c r="K236" i="57" s="1"/>
  <c r="L236" i="57" s="1"/>
  <c r="J235" i="57"/>
  <c r="K235" i="57" s="1"/>
  <c r="L235" i="57" s="1"/>
  <c r="G173" i="57"/>
  <c r="H173" i="57" s="1"/>
  <c r="G174" i="57"/>
  <c r="H174" i="57" s="1"/>
  <c r="G175" i="57"/>
  <c r="H175" i="57" s="1"/>
  <c r="G176" i="57"/>
  <c r="H176" i="57" s="1"/>
  <c r="G177" i="57"/>
  <c r="H177" i="57" s="1"/>
  <c r="G178" i="57"/>
  <c r="H178" i="57" s="1"/>
  <c r="G179" i="57"/>
  <c r="H179" i="57" s="1"/>
  <c r="G180" i="57"/>
  <c r="H180" i="57" s="1"/>
  <c r="G181" i="57"/>
  <c r="H181" i="57" s="1"/>
  <c r="G182" i="57"/>
  <c r="H182" i="57" s="1"/>
  <c r="G183" i="57"/>
  <c r="H183" i="57" s="1"/>
  <c r="G184" i="57"/>
  <c r="H184" i="57" s="1"/>
  <c r="G185" i="57"/>
  <c r="H185" i="57" s="1"/>
  <c r="G186" i="57"/>
  <c r="H186" i="57" s="1"/>
  <c r="G187" i="57"/>
  <c r="H187" i="57" s="1"/>
  <c r="G188" i="57"/>
  <c r="H188" i="57" s="1"/>
  <c r="G189" i="57"/>
  <c r="H189" i="57" s="1"/>
  <c r="G190" i="57"/>
  <c r="H190" i="57" s="1"/>
  <c r="G191" i="57"/>
  <c r="H191" i="57" s="1"/>
  <c r="G192" i="57"/>
  <c r="H192" i="57" s="1"/>
  <c r="G193" i="57"/>
  <c r="H193" i="57" s="1"/>
  <c r="G194" i="57"/>
  <c r="H194" i="57" s="1"/>
  <c r="G195" i="57"/>
  <c r="H195" i="57" s="1"/>
  <c r="G196" i="57"/>
  <c r="H196" i="57" s="1"/>
  <c r="G197" i="57"/>
  <c r="H197" i="57" s="1"/>
  <c r="G198" i="57"/>
  <c r="H198" i="57" s="1"/>
  <c r="G199" i="57"/>
  <c r="H199" i="57" s="1"/>
  <c r="G200" i="57"/>
  <c r="H200" i="57" s="1"/>
  <c r="G201" i="57"/>
  <c r="H201" i="57" s="1"/>
  <c r="G202" i="57"/>
  <c r="H202" i="57" s="1"/>
  <c r="G203" i="57"/>
  <c r="H203" i="57" s="1"/>
  <c r="G172" i="57"/>
  <c r="H172" i="57" s="1"/>
  <c r="F263" i="70"/>
  <c r="F264" i="70"/>
  <c r="F265" i="70"/>
  <c r="F266" i="70"/>
  <c r="F267" i="70"/>
  <c r="F268" i="70"/>
  <c r="F269" i="70"/>
  <c r="F270" i="70"/>
  <c r="F271" i="70"/>
  <c r="F275" i="70"/>
  <c r="F276" i="70"/>
  <c r="F277" i="70"/>
  <c r="F278" i="70"/>
  <c r="F279" i="70"/>
  <c r="F280" i="70"/>
  <c r="F281" i="70"/>
  <c r="F282" i="70"/>
  <c r="F285" i="70"/>
  <c r="F286" i="70"/>
  <c r="F287" i="70"/>
  <c r="F288" i="70"/>
  <c r="F289" i="70"/>
  <c r="F290" i="70"/>
  <c r="F291" i="70"/>
  <c r="F292" i="70"/>
  <c r="F293" i="70"/>
  <c r="D263" i="70"/>
  <c r="D264" i="70"/>
  <c r="D265" i="70"/>
  <c r="D266" i="70"/>
  <c r="D267" i="70"/>
  <c r="D268" i="70"/>
  <c r="D269" i="70"/>
  <c r="D270" i="70"/>
  <c r="D271" i="70"/>
  <c r="D275" i="70"/>
  <c r="D276" i="70"/>
  <c r="D277" i="70"/>
  <c r="D278" i="70"/>
  <c r="D279" i="70"/>
  <c r="D280" i="70"/>
  <c r="D281" i="70"/>
  <c r="D282" i="70"/>
  <c r="D285" i="70"/>
  <c r="D286" i="70"/>
  <c r="D287" i="70"/>
  <c r="D288" i="70"/>
  <c r="D289" i="70"/>
  <c r="D290" i="70"/>
  <c r="D291" i="70"/>
  <c r="D292" i="70"/>
  <c r="D293" i="70"/>
  <c r="F254" i="70"/>
  <c r="F255" i="70"/>
  <c r="F256" i="70"/>
  <c r="F257" i="70"/>
  <c r="F258" i="70"/>
  <c r="F259" i="70"/>
  <c r="F260" i="70"/>
  <c r="F253" i="70"/>
  <c r="D254" i="70"/>
  <c r="D255" i="70"/>
  <c r="D256" i="70"/>
  <c r="D257" i="70"/>
  <c r="D258" i="70"/>
  <c r="D259" i="70"/>
  <c r="D260" i="70"/>
  <c r="D253" i="70"/>
  <c r="F247" i="70"/>
  <c r="D247" i="70"/>
  <c r="F244" i="70"/>
  <c r="D244" i="70"/>
  <c r="F228" i="70"/>
  <c r="F229" i="70"/>
  <c r="F230" i="70"/>
  <c r="F231" i="70"/>
  <c r="F232" i="70"/>
  <c r="F233" i="70"/>
  <c r="F234" i="70"/>
  <c r="F235" i="70"/>
  <c r="F236" i="70"/>
  <c r="F237" i="70"/>
  <c r="F238" i="70"/>
  <c r="F239" i="70"/>
  <c r="F240" i="70"/>
  <c r="F241" i="70"/>
  <c r="F227" i="70"/>
  <c r="D228" i="70"/>
  <c r="D229" i="70"/>
  <c r="D230" i="70"/>
  <c r="D231" i="70"/>
  <c r="D232" i="70"/>
  <c r="D233" i="70"/>
  <c r="D234" i="70"/>
  <c r="D235" i="70"/>
  <c r="D236" i="70"/>
  <c r="D237" i="70"/>
  <c r="D238" i="70"/>
  <c r="D239" i="70"/>
  <c r="D240" i="70"/>
  <c r="D241" i="70"/>
  <c r="D227" i="70"/>
  <c r="F211" i="70"/>
  <c r="F212" i="70"/>
  <c r="F213" i="70"/>
  <c r="F214" i="70"/>
  <c r="F215" i="70"/>
  <c r="F216" i="70"/>
  <c r="F217" i="70"/>
  <c r="F218" i="70"/>
  <c r="F219" i="70"/>
  <c r="F220" i="70"/>
  <c r="F221" i="70"/>
  <c r="F222" i="70"/>
  <c r="F223" i="70"/>
  <c r="F224" i="70"/>
  <c r="D211" i="70"/>
  <c r="D212" i="70"/>
  <c r="D213" i="70"/>
  <c r="D214" i="70"/>
  <c r="D215" i="70"/>
  <c r="D216" i="70"/>
  <c r="D217" i="70"/>
  <c r="D218" i="70"/>
  <c r="D219" i="70"/>
  <c r="D220" i="70"/>
  <c r="D221" i="70"/>
  <c r="D222" i="70"/>
  <c r="D223" i="70"/>
  <c r="D224" i="70"/>
  <c r="F210" i="70"/>
  <c r="D210" i="70"/>
  <c r="M203" i="57"/>
  <c r="M202" i="57"/>
  <c r="M201" i="57"/>
  <c r="M200" i="57"/>
  <c r="M199" i="57"/>
  <c r="M198" i="57"/>
  <c r="M197" i="57"/>
  <c r="M196" i="57"/>
  <c r="I196" i="57"/>
  <c r="I197" i="57" s="1"/>
  <c r="M195" i="57"/>
  <c r="M194" i="57"/>
  <c r="M193" i="57"/>
  <c r="M192" i="57"/>
  <c r="M191" i="57"/>
  <c r="M190" i="57"/>
  <c r="M189" i="57"/>
  <c r="M188" i="57"/>
  <c r="M187" i="57"/>
  <c r="M186" i="57"/>
  <c r="M185" i="57"/>
  <c r="M184" i="57"/>
  <c r="M183" i="57"/>
  <c r="I183" i="57"/>
  <c r="J183" i="57" s="1"/>
  <c r="K183" i="57" s="1"/>
  <c r="L183" i="57" s="1"/>
  <c r="M182" i="57"/>
  <c r="M181" i="57"/>
  <c r="M180" i="57"/>
  <c r="M179" i="57"/>
  <c r="M178" i="57"/>
  <c r="M177" i="57"/>
  <c r="M176" i="57"/>
  <c r="M175" i="57"/>
  <c r="M174" i="57"/>
  <c r="M173" i="57"/>
  <c r="M172" i="57"/>
  <c r="I172" i="57"/>
  <c r="J172" i="57" s="1"/>
  <c r="K172" i="57" s="1"/>
  <c r="L172" i="57" s="1"/>
  <c r="G116" i="57"/>
  <c r="H116" i="57" s="1"/>
  <c r="G117" i="57"/>
  <c r="H117" i="57" s="1"/>
  <c r="G118" i="57"/>
  <c r="H118" i="57" s="1"/>
  <c r="G119" i="57"/>
  <c r="G120" i="57"/>
  <c r="H120" i="57" s="1"/>
  <c r="G121" i="57"/>
  <c r="H121" i="57" s="1"/>
  <c r="G122" i="57"/>
  <c r="H122" i="57" s="1"/>
  <c r="G123" i="57"/>
  <c r="H123" i="57" s="1"/>
  <c r="G124" i="57"/>
  <c r="H124" i="57" s="1"/>
  <c r="G125" i="57"/>
  <c r="H125" i="57" s="1"/>
  <c r="G126" i="57"/>
  <c r="H126" i="57" s="1"/>
  <c r="G127" i="57"/>
  <c r="H127" i="57" s="1"/>
  <c r="G128" i="57"/>
  <c r="H128" i="57" s="1"/>
  <c r="G129" i="57"/>
  <c r="H129" i="57" s="1"/>
  <c r="G130" i="57"/>
  <c r="H130" i="57" s="1"/>
  <c r="G131" i="57"/>
  <c r="H131" i="57" s="1"/>
  <c r="G132" i="57"/>
  <c r="H132" i="57" s="1"/>
  <c r="G133" i="57"/>
  <c r="H133" i="57" s="1"/>
  <c r="G134" i="57"/>
  <c r="H134" i="57" s="1"/>
  <c r="G135" i="57"/>
  <c r="H135" i="57" s="1"/>
  <c r="G136" i="57"/>
  <c r="H136" i="57" s="1"/>
  <c r="G137" i="57"/>
  <c r="H137" i="57" s="1"/>
  <c r="G138" i="57"/>
  <c r="H138" i="57" s="1"/>
  <c r="G139" i="57"/>
  <c r="H139" i="57" s="1"/>
  <c r="G140" i="57"/>
  <c r="H140" i="57" s="1"/>
  <c r="G141" i="57"/>
  <c r="H141" i="57" s="1"/>
  <c r="G142" i="57"/>
  <c r="H142" i="57" s="1"/>
  <c r="G143" i="57"/>
  <c r="H143" i="57" s="1"/>
  <c r="G144" i="57"/>
  <c r="H144" i="57" s="1"/>
  <c r="G145" i="57"/>
  <c r="H145" i="57" s="1"/>
  <c r="G146" i="57"/>
  <c r="H146" i="57" s="1"/>
  <c r="G147" i="57"/>
  <c r="H147" i="57" s="1"/>
  <c r="G148" i="57"/>
  <c r="H148" i="57" s="1"/>
  <c r="G149" i="57"/>
  <c r="H149" i="57" s="1"/>
  <c r="G150" i="57"/>
  <c r="H150" i="57" s="1"/>
  <c r="G151" i="57"/>
  <c r="H151" i="57" s="1"/>
  <c r="G152" i="57"/>
  <c r="H152" i="57" s="1"/>
  <c r="G153" i="57"/>
  <c r="H153" i="57" s="1"/>
  <c r="G154" i="57"/>
  <c r="H154" i="57" s="1"/>
  <c r="G155" i="57"/>
  <c r="H155" i="57" s="1"/>
  <c r="G156" i="57"/>
  <c r="H156" i="57" s="1"/>
  <c r="G157" i="57"/>
  <c r="H157" i="57" s="1"/>
  <c r="G158" i="57"/>
  <c r="H158" i="57" s="1"/>
  <c r="G159" i="57"/>
  <c r="H159" i="57" s="1"/>
  <c r="G160" i="57"/>
  <c r="H160" i="57" s="1"/>
  <c r="G161" i="57"/>
  <c r="H161" i="57" s="1"/>
  <c r="G162" i="57"/>
  <c r="H162" i="57" s="1"/>
  <c r="G163" i="57"/>
  <c r="H163" i="57" s="1"/>
  <c r="G164" i="57"/>
  <c r="H164" i="57" s="1"/>
  <c r="G165" i="57"/>
  <c r="H165" i="57" s="1"/>
  <c r="G166" i="57"/>
  <c r="H166" i="57" s="1"/>
  <c r="G115" i="57"/>
  <c r="H115" i="57" s="1"/>
  <c r="J470" i="57" l="1"/>
  <c r="K470" i="57" s="1"/>
  <c r="L470" i="57" s="1"/>
  <c r="I471" i="57"/>
  <c r="I513" i="57"/>
  <c r="J512" i="57"/>
  <c r="K512" i="57" s="1"/>
  <c r="L512" i="57" s="1"/>
  <c r="I492" i="57"/>
  <c r="J491" i="57"/>
  <c r="K491" i="57" s="1"/>
  <c r="L491" i="57" s="1"/>
  <c r="I446" i="57"/>
  <c r="J445" i="57"/>
  <c r="K445" i="57" s="1"/>
  <c r="L445" i="57" s="1"/>
  <c r="J434" i="57"/>
  <c r="K434" i="57" s="1"/>
  <c r="L434" i="57" s="1"/>
  <c r="I435" i="57"/>
  <c r="J460" i="57"/>
  <c r="K460" i="57" s="1"/>
  <c r="L460" i="57" s="1"/>
  <c r="I461" i="57"/>
  <c r="I400" i="57"/>
  <c r="J398" i="57"/>
  <c r="K398" i="57" s="1"/>
  <c r="L398" i="57" s="1"/>
  <c r="I383" i="57"/>
  <c r="J381" i="57"/>
  <c r="K381" i="57" s="1"/>
  <c r="L381" i="57" s="1"/>
  <c r="J418" i="57"/>
  <c r="K418" i="57" s="1"/>
  <c r="L418" i="57" s="1"/>
  <c r="I420" i="57"/>
  <c r="J210" i="57"/>
  <c r="K210" i="57" s="1"/>
  <c r="L210" i="57" s="1"/>
  <c r="I311" i="57"/>
  <c r="J308" i="57"/>
  <c r="K308" i="57" s="1"/>
  <c r="L308" i="57" s="1"/>
  <c r="I360" i="57"/>
  <c r="J359" i="57"/>
  <c r="K359" i="57" s="1"/>
  <c r="L359" i="57" s="1"/>
  <c r="I332" i="57"/>
  <c r="J331" i="57"/>
  <c r="K331" i="57" s="1"/>
  <c r="L331" i="57" s="1"/>
  <c r="J223" i="57"/>
  <c r="K223" i="57" s="1"/>
  <c r="L223" i="57" s="1"/>
  <c r="J266" i="57"/>
  <c r="K266" i="57" s="1"/>
  <c r="L266" i="57" s="1"/>
  <c r="I269" i="57"/>
  <c r="J269" i="57" s="1"/>
  <c r="K269" i="57" s="1"/>
  <c r="L269" i="57" s="1"/>
  <c r="I212" i="57"/>
  <c r="J212" i="57" s="1"/>
  <c r="K212" i="57" s="1"/>
  <c r="L212" i="57" s="1"/>
  <c r="J222" i="57"/>
  <c r="K222" i="57" s="1"/>
  <c r="L222" i="57" s="1"/>
  <c r="I254" i="57"/>
  <c r="J252" i="57"/>
  <c r="K252" i="57" s="1"/>
  <c r="L252" i="57" s="1"/>
  <c r="I289" i="57"/>
  <c r="J288" i="57"/>
  <c r="K288" i="57" s="1"/>
  <c r="L288" i="57" s="1"/>
  <c r="G204" i="57"/>
  <c r="J237" i="57"/>
  <c r="K237" i="57" s="1"/>
  <c r="L237" i="57" s="1"/>
  <c r="I238" i="57"/>
  <c r="J224" i="57"/>
  <c r="K224" i="57" s="1"/>
  <c r="L224" i="57" s="1"/>
  <c r="I225" i="57"/>
  <c r="I184" i="57"/>
  <c r="I185" i="57" s="1"/>
  <c r="J185" i="57" s="1"/>
  <c r="K185" i="57" s="1"/>
  <c r="L185" i="57" s="1"/>
  <c r="I173" i="57"/>
  <c r="I174" i="57" s="1"/>
  <c r="J174" i="57" s="1"/>
  <c r="K174" i="57" s="1"/>
  <c r="L174" i="57" s="1"/>
  <c r="I198" i="57"/>
  <c r="J197" i="57"/>
  <c r="K197" i="57" s="1"/>
  <c r="L197" i="57" s="1"/>
  <c r="H204" i="57"/>
  <c r="J196" i="57"/>
  <c r="K196" i="57" s="1"/>
  <c r="L196" i="57" s="1"/>
  <c r="G167" i="57"/>
  <c r="H119" i="57"/>
  <c r="F139" i="70"/>
  <c r="F136" i="70"/>
  <c r="F140" i="70"/>
  <c r="F141" i="70"/>
  <c r="F142" i="70"/>
  <c r="F143" i="70"/>
  <c r="F144" i="70"/>
  <c r="F145" i="70"/>
  <c r="F146" i="70"/>
  <c r="F147" i="70"/>
  <c r="F148" i="70"/>
  <c r="F149" i="70"/>
  <c r="F152" i="70"/>
  <c r="F153" i="70"/>
  <c r="F154" i="70"/>
  <c r="F155" i="70"/>
  <c r="F158" i="70"/>
  <c r="F159" i="70"/>
  <c r="F160" i="70"/>
  <c r="F161" i="70"/>
  <c r="F164" i="70"/>
  <c r="F167" i="70"/>
  <c r="F170" i="70"/>
  <c r="F173" i="70"/>
  <c r="F174" i="70"/>
  <c r="F175" i="70"/>
  <c r="F176" i="70"/>
  <c r="F177" i="70"/>
  <c r="F178" i="70"/>
  <c r="F179" i="70"/>
  <c r="F180" i="70"/>
  <c r="F181" i="70"/>
  <c r="F182" i="70"/>
  <c r="F183" i="70"/>
  <c r="F133" i="70"/>
  <c r="D149" i="70"/>
  <c r="D136" i="70"/>
  <c r="D139" i="70"/>
  <c r="D140" i="70"/>
  <c r="D141" i="70"/>
  <c r="D142" i="70"/>
  <c r="D143" i="70"/>
  <c r="D144" i="70"/>
  <c r="D145" i="70"/>
  <c r="D146" i="70"/>
  <c r="D147" i="70"/>
  <c r="D148" i="70"/>
  <c r="D152" i="70"/>
  <c r="D153" i="70"/>
  <c r="D154" i="70"/>
  <c r="D155" i="70"/>
  <c r="D158" i="70"/>
  <c r="D159" i="70"/>
  <c r="D160" i="70"/>
  <c r="D161" i="70"/>
  <c r="D164" i="70"/>
  <c r="D167" i="70"/>
  <c r="D170" i="70"/>
  <c r="D173" i="70"/>
  <c r="D174" i="70"/>
  <c r="D175" i="70"/>
  <c r="D176" i="70"/>
  <c r="D177" i="70"/>
  <c r="D178" i="70"/>
  <c r="D179" i="70"/>
  <c r="D180" i="70"/>
  <c r="D181" i="70"/>
  <c r="D182" i="70"/>
  <c r="D183" i="70"/>
  <c r="D133" i="70"/>
  <c r="F200" i="70"/>
  <c r="F201" i="70"/>
  <c r="F202" i="70"/>
  <c r="F203" i="70"/>
  <c r="F204" i="70"/>
  <c r="F199" i="70"/>
  <c r="F187" i="70"/>
  <c r="F188" i="70"/>
  <c r="F189" i="70"/>
  <c r="F190" i="70"/>
  <c r="F191" i="70"/>
  <c r="F192" i="70"/>
  <c r="F193" i="70"/>
  <c r="F194" i="70"/>
  <c r="F195" i="70"/>
  <c r="F196" i="70"/>
  <c r="F186" i="70"/>
  <c r="D200" i="70"/>
  <c r="D201" i="70"/>
  <c r="D202" i="70"/>
  <c r="D203" i="70"/>
  <c r="D204" i="70"/>
  <c r="D199" i="70"/>
  <c r="D187" i="70"/>
  <c r="D188" i="70"/>
  <c r="D189" i="70"/>
  <c r="D190" i="70"/>
  <c r="D191" i="70"/>
  <c r="D192" i="70"/>
  <c r="D193" i="70"/>
  <c r="D194" i="70"/>
  <c r="D195" i="70"/>
  <c r="D196" i="70"/>
  <c r="D186" i="70"/>
  <c r="G21" i="57"/>
  <c r="H21" i="57" s="1"/>
  <c r="D28" i="70"/>
  <c r="I515" i="57" l="1"/>
  <c r="J513" i="57"/>
  <c r="K513" i="57" s="1"/>
  <c r="L513" i="57" s="1"/>
  <c r="I473" i="57"/>
  <c r="J471" i="57"/>
  <c r="K471" i="57" s="1"/>
  <c r="L471" i="57" s="1"/>
  <c r="I494" i="57"/>
  <c r="J492" i="57"/>
  <c r="K492" i="57" s="1"/>
  <c r="L492" i="57" s="1"/>
  <c r="I436" i="57"/>
  <c r="J435" i="57"/>
  <c r="K435" i="57" s="1"/>
  <c r="L435" i="57" s="1"/>
  <c r="I462" i="57"/>
  <c r="J461" i="57"/>
  <c r="K461" i="57" s="1"/>
  <c r="L461" i="57" s="1"/>
  <c r="I447" i="57"/>
  <c r="J446" i="57"/>
  <c r="K446" i="57" s="1"/>
  <c r="L446" i="57" s="1"/>
  <c r="I271" i="57"/>
  <c r="J271" i="57" s="1"/>
  <c r="K271" i="57" s="1"/>
  <c r="L271" i="57" s="1"/>
  <c r="J383" i="57"/>
  <c r="K383" i="57" s="1"/>
  <c r="L383" i="57" s="1"/>
  <c r="I384" i="57"/>
  <c r="I421" i="57"/>
  <c r="J420" i="57"/>
  <c r="K420" i="57" s="1"/>
  <c r="L420" i="57" s="1"/>
  <c r="J400" i="57"/>
  <c r="K400" i="57" s="1"/>
  <c r="L400" i="57" s="1"/>
  <c r="I401" i="57"/>
  <c r="I335" i="57"/>
  <c r="J332" i="57"/>
  <c r="K332" i="57" s="1"/>
  <c r="L332" i="57" s="1"/>
  <c r="J311" i="57"/>
  <c r="K311" i="57" s="1"/>
  <c r="L311" i="57" s="1"/>
  <c r="I312" i="57"/>
  <c r="I363" i="57"/>
  <c r="J360" i="57"/>
  <c r="K360" i="57" s="1"/>
  <c r="L360" i="57" s="1"/>
  <c r="I186" i="57"/>
  <c r="J186" i="57" s="1"/>
  <c r="K186" i="57" s="1"/>
  <c r="L186" i="57" s="1"/>
  <c r="I213" i="57"/>
  <c r="J213" i="57" s="1"/>
  <c r="K213" i="57" s="1"/>
  <c r="L213" i="57" s="1"/>
  <c r="J289" i="57"/>
  <c r="K289" i="57" s="1"/>
  <c r="L289" i="57" s="1"/>
  <c r="I291" i="57"/>
  <c r="J254" i="57"/>
  <c r="K254" i="57" s="1"/>
  <c r="L254" i="57" s="1"/>
  <c r="I255" i="57"/>
  <c r="J184" i="57"/>
  <c r="K184" i="57" s="1"/>
  <c r="L184" i="57" s="1"/>
  <c r="J238" i="57"/>
  <c r="K238" i="57" s="1"/>
  <c r="L238" i="57" s="1"/>
  <c r="I239" i="57"/>
  <c r="J225" i="57"/>
  <c r="K225" i="57" s="1"/>
  <c r="L225" i="57" s="1"/>
  <c r="I226" i="57"/>
  <c r="I175" i="57"/>
  <c r="J175" i="57" s="1"/>
  <c r="K175" i="57" s="1"/>
  <c r="L175" i="57" s="1"/>
  <c r="J173" i="57"/>
  <c r="K173" i="57" s="1"/>
  <c r="L173" i="57" s="1"/>
  <c r="I199" i="57"/>
  <c r="J198" i="57"/>
  <c r="K198" i="57" s="1"/>
  <c r="L198" i="57" s="1"/>
  <c r="M165" i="57"/>
  <c r="M164" i="57"/>
  <c r="M162" i="57"/>
  <c r="M161" i="57"/>
  <c r="M159" i="57"/>
  <c r="M158" i="57"/>
  <c r="M156" i="57"/>
  <c r="M155" i="57"/>
  <c r="I155" i="57"/>
  <c r="I156" i="57" s="1"/>
  <c r="M152" i="57"/>
  <c r="M150" i="57"/>
  <c r="M149" i="57"/>
  <c r="M147" i="57"/>
  <c r="M146" i="57"/>
  <c r="M144" i="57"/>
  <c r="M143" i="57"/>
  <c r="M141" i="57"/>
  <c r="M140" i="57"/>
  <c r="M138" i="57"/>
  <c r="M137" i="57"/>
  <c r="M135" i="57"/>
  <c r="M134" i="57"/>
  <c r="I134" i="57"/>
  <c r="I135" i="57" s="1"/>
  <c r="M131" i="57"/>
  <c r="M129" i="57"/>
  <c r="M128" i="57"/>
  <c r="M126" i="57"/>
  <c r="M125" i="57"/>
  <c r="M123" i="57"/>
  <c r="M122" i="57"/>
  <c r="M120" i="57"/>
  <c r="M119" i="57"/>
  <c r="M117" i="57"/>
  <c r="M116" i="57"/>
  <c r="I116" i="57"/>
  <c r="I117" i="57" s="1"/>
  <c r="G23" i="57"/>
  <c r="H23" i="57" s="1"/>
  <c r="G24" i="57"/>
  <c r="H24" i="57" s="1"/>
  <c r="G25" i="57"/>
  <c r="H25" i="57" s="1"/>
  <c r="G26" i="57"/>
  <c r="H26" i="57" s="1"/>
  <c r="G27" i="57"/>
  <c r="H27" i="57" s="1"/>
  <c r="G28" i="57"/>
  <c r="H28" i="57" s="1"/>
  <c r="G29" i="57"/>
  <c r="H29" i="57" s="1"/>
  <c r="G30" i="57"/>
  <c r="H30" i="57" s="1"/>
  <c r="G31" i="57"/>
  <c r="H31" i="57" s="1"/>
  <c r="G32" i="57"/>
  <c r="H32" i="57" s="1"/>
  <c r="G33" i="57"/>
  <c r="H33" i="57" s="1"/>
  <c r="G34" i="57"/>
  <c r="H34" i="57" s="1"/>
  <c r="G35" i="57"/>
  <c r="H35" i="57" s="1"/>
  <c r="G36" i="57"/>
  <c r="H36" i="57" s="1"/>
  <c r="G37" i="57"/>
  <c r="H37" i="57" s="1"/>
  <c r="G38" i="57"/>
  <c r="H38" i="57" s="1"/>
  <c r="G39" i="57"/>
  <c r="H39" i="57" s="1"/>
  <c r="G40" i="57"/>
  <c r="H40" i="57" s="1"/>
  <c r="G41" i="57"/>
  <c r="H41" i="57" s="1"/>
  <c r="G42" i="57"/>
  <c r="H42" i="57" s="1"/>
  <c r="G43" i="57"/>
  <c r="H43" i="57" s="1"/>
  <c r="G44" i="57"/>
  <c r="H44" i="57" s="1"/>
  <c r="G45" i="57"/>
  <c r="H45" i="57" s="1"/>
  <c r="G46" i="57"/>
  <c r="H46" i="57" s="1"/>
  <c r="G47" i="57"/>
  <c r="H47" i="57" s="1"/>
  <c r="G48" i="57"/>
  <c r="H48" i="57" s="1"/>
  <c r="G49" i="57"/>
  <c r="H49" i="57" s="1"/>
  <c r="G50" i="57"/>
  <c r="H50" i="57" s="1"/>
  <c r="G51" i="57"/>
  <c r="H51" i="57" s="1"/>
  <c r="G52" i="57"/>
  <c r="H52" i="57" s="1"/>
  <c r="G53" i="57"/>
  <c r="H53" i="57" s="1"/>
  <c r="G54" i="57"/>
  <c r="H54" i="57" s="1"/>
  <c r="G55" i="57"/>
  <c r="H55" i="57" s="1"/>
  <c r="G56" i="57"/>
  <c r="H56" i="57" s="1"/>
  <c r="G57" i="57"/>
  <c r="H57" i="57" s="1"/>
  <c r="G58" i="57"/>
  <c r="H58" i="57" s="1"/>
  <c r="G59" i="57"/>
  <c r="H59" i="57" s="1"/>
  <c r="G60" i="57"/>
  <c r="H60" i="57" s="1"/>
  <c r="G61" i="57"/>
  <c r="H61" i="57" s="1"/>
  <c r="G62" i="57"/>
  <c r="H62" i="57" s="1"/>
  <c r="G63" i="57"/>
  <c r="H63" i="57" s="1"/>
  <c r="G64" i="57"/>
  <c r="H64" i="57" s="1"/>
  <c r="G65" i="57"/>
  <c r="H65" i="57" s="1"/>
  <c r="G66" i="57"/>
  <c r="H66" i="57" s="1"/>
  <c r="G67" i="57"/>
  <c r="H67" i="57" s="1"/>
  <c r="G68" i="57"/>
  <c r="H68" i="57" s="1"/>
  <c r="G69" i="57"/>
  <c r="H69" i="57" s="1"/>
  <c r="G70" i="57"/>
  <c r="H70" i="57" s="1"/>
  <c r="G71" i="57"/>
  <c r="H71" i="57" s="1"/>
  <c r="G72" i="57"/>
  <c r="H72" i="57" s="1"/>
  <c r="G22" i="57"/>
  <c r="F72" i="70"/>
  <c r="F73" i="70"/>
  <c r="F74" i="70"/>
  <c r="F75" i="70"/>
  <c r="F76" i="70"/>
  <c r="F77" i="70"/>
  <c r="F78" i="70"/>
  <c r="F79" i="70"/>
  <c r="F80" i="70"/>
  <c r="F81" i="70"/>
  <c r="F82" i="70"/>
  <c r="F83" i="70"/>
  <c r="F84" i="70"/>
  <c r="F85" i="70"/>
  <c r="F86" i="70"/>
  <c r="F87" i="70"/>
  <c r="F71" i="70"/>
  <c r="G79" i="57"/>
  <c r="G80" i="57"/>
  <c r="G81" i="57"/>
  <c r="G82" i="57"/>
  <c r="G83" i="57"/>
  <c r="G84" i="57"/>
  <c r="G85" i="57"/>
  <c r="G86" i="57"/>
  <c r="G87" i="57"/>
  <c r="G88" i="57"/>
  <c r="G89" i="57"/>
  <c r="G90" i="57"/>
  <c r="G91" i="57"/>
  <c r="G92" i="57"/>
  <c r="G93" i="57"/>
  <c r="G94" i="57"/>
  <c r="G95" i="57"/>
  <c r="G96" i="57"/>
  <c r="G97" i="57"/>
  <c r="G98" i="57"/>
  <c r="G99" i="57"/>
  <c r="G100" i="57"/>
  <c r="G101" i="57"/>
  <c r="G102" i="57"/>
  <c r="G103" i="57"/>
  <c r="G104" i="57"/>
  <c r="G105" i="57"/>
  <c r="G106" i="57"/>
  <c r="G107" i="57"/>
  <c r="G108" i="57"/>
  <c r="G109" i="57"/>
  <c r="G78" i="57"/>
  <c r="M109" i="57"/>
  <c r="H109" i="57"/>
  <c r="M108" i="57"/>
  <c r="H108" i="57"/>
  <c r="M107" i="57"/>
  <c r="H107" i="57"/>
  <c r="M106" i="57"/>
  <c r="H106" i="57"/>
  <c r="M105" i="57"/>
  <c r="H105" i="57"/>
  <c r="M104" i="57"/>
  <c r="H104" i="57"/>
  <c r="M103" i="57"/>
  <c r="H103" i="57"/>
  <c r="M102" i="57"/>
  <c r="H102" i="57"/>
  <c r="M101" i="57"/>
  <c r="H101" i="57"/>
  <c r="M100" i="57"/>
  <c r="H100" i="57"/>
  <c r="M99" i="57"/>
  <c r="H99" i="57"/>
  <c r="M98" i="57"/>
  <c r="H98" i="57"/>
  <c r="M97" i="57"/>
  <c r="H97" i="57"/>
  <c r="M96" i="57"/>
  <c r="H96" i="57"/>
  <c r="M95" i="57"/>
  <c r="H95" i="57"/>
  <c r="M94" i="57"/>
  <c r="H94" i="57"/>
  <c r="M93" i="57"/>
  <c r="H93" i="57"/>
  <c r="M92" i="57"/>
  <c r="H92" i="57"/>
  <c r="M91" i="57"/>
  <c r="H91" i="57"/>
  <c r="M90" i="57"/>
  <c r="H90" i="57"/>
  <c r="M89" i="57"/>
  <c r="H89" i="57"/>
  <c r="M88" i="57"/>
  <c r="H88" i="57"/>
  <c r="M87" i="57"/>
  <c r="H87" i="57"/>
  <c r="M86" i="57"/>
  <c r="H86" i="57"/>
  <c r="M85" i="57"/>
  <c r="H85" i="57"/>
  <c r="M84" i="57"/>
  <c r="H84" i="57"/>
  <c r="M83" i="57"/>
  <c r="H83" i="57"/>
  <c r="M82" i="57"/>
  <c r="H82" i="57"/>
  <c r="M81" i="57"/>
  <c r="H81" i="57"/>
  <c r="M80" i="57"/>
  <c r="H80" i="57"/>
  <c r="M79" i="57"/>
  <c r="H79" i="57"/>
  <c r="M78" i="57"/>
  <c r="I78" i="57"/>
  <c r="J78" i="57" s="1"/>
  <c r="K78" i="57" s="1"/>
  <c r="L78" i="57" s="1"/>
  <c r="H78" i="57"/>
  <c r="F93" i="70"/>
  <c r="F94" i="70"/>
  <c r="F95" i="70"/>
  <c r="F96" i="70"/>
  <c r="F97" i="70"/>
  <c r="F98" i="70"/>
  <c r="F99" i="70"/>
  <c r="F100" i="70"/>
  <c r="F101" i="70"/>
  <c r="F102" i="70"/>
  <c r="F103" i="70"/>
  <c r="F104" i="70"/>
  <c r="F105" i="70"/>
  <c r="F106" i="70"/>
  <c r="F109" i="70"/>
  <c r="F110" i="70"/>
  <c r="F111" i="70"/>
  <c r="F112" i="70"/>
  <c r="F113" i="70"/>
  <c r="F114" i="70"/>
  <c r="F115" i="70"/>
  <c r="F116" i="70"/>
  <c r="F117" i="70"/>
  <c r="F118" i="70"/>
  <c r="F119" i="70"/>
  <c r="F120" i="70"/>
  <c r="F121" i="70"/>
  <c r="F122" i="70"/>
  <c r="F123" i="70"/>
  <c r="F126" i="70"/>
  <c r="F129" i="70"/>
  <c r="F92" i="70"/>
  <c r="D93" i="70"/>
  <c r="D94" i="70"/>
  <c r="D95" i="70"/>
  <c r="D96" i="70"/>
  <c r="D97" i="70"/>
  <c r="D98" i="70"/>
  <c r="D99" i="70"/>
  <c r="D100" i="70"/>
  <c r="D101" i="70"/>
  <c r="D102" i="70"/>
  <c r="D103" i="70"/>
  <c r="D104" i="70"/>
  <c r="D105" i="70"/>
  <c r="D106" i="70"/>
  <c r="D109" i="70"/>
  <c r="D110" i="70"/>
  <c r="D111" i="70"/>
  <c r="D112" i="70"/>
  <c r="D113" i="70"/>
  <c r="D114" i="70"/>
  <c r="D115" i="70"/>
  <c r="D116" i="70"/>
  <c r="D117" i="70"/>
  <c r="D118" i="70"/>
  <c r="D119" i="70"/>
  <c r="D120" i="70"/>
  <c r="D121" i="70"/>
  <c r="D122" i="70"/>
  <c r="D123" i="70"/>
  <c r="D126" i="70"/>
  <c r="D129" i="70"/>
  <c r="D92" i="70"/>
  <c r="D41" i="70"/>
  <c r="D42" i="70"/>
  <c r="D43" i="70"/>
  <c r="D44" i="70"/>
  <c r="D45" i="70"/>
  <c r="D46" i="70"/>
  <c r="D47" i="70"/>
  <c r="D48" i="70"/>
  <c r="D49" i="70"/>
  <c r="D51" i="70"/>
  <c r="D52" i="70"/>
  <c r="D53" i="70"/>
  <c r="D54" i="70"/>
  <c r="D55" i="70"/>
  <c r="D56" i="70"/>
  <c r="D57" i="70"/>
  <c r="D58" i="70"/>
  <c r="D59" i="70"/>
  <c r="D60" i="70"/>
  <c r="D61" i="70"/>
  <c r="D62" i="70"/>
  <c r="D63" i="70"/>
  <c r="D64" i="70"/>
  <c r="D65" i="70"/>
  <c r="D66" i="70"/>
  <c r="D67" i="70"/>
  <c r="D68" i="70"/>
  <c r="D70" i="70"/>
  <c r="D71" i="70"/>
  <c r="D72" i="70"/>
  <c r="D73" i="70"/>
  <c r="D74" i="70"/>
  <c r="D75" i="70"/>
  <c r="D76" i="70"/>
  <c r="D77" i="70"/>
  <c r="D78" i="70"/>
  <c r="D79" i="70"/>
  <c r="D80" i="70"/>
  <c r="D81" i="70"/>
  <c r="D82" i="70"/>
  <c r="D83" i="70"/>
  <c r="D84" i="70"/>
  <c r="D85" i="70"/>
  <c r="D86" i="70"/>
  <c r="D87" i="70"/>
  <c r="D32" i="70"/>
  <c r="D33" i="70"/>
  <c r="D34" i="70"/>
  <c r="D35" i="70"/>
  <c r="D36" i="70"/>
  <c r="D37" i="70"/>
  <c r="D38" i="70"/>
  <c r="D39" i="70"/>
  <c r="D31" i="70"/>
  <c r="G4" i="57"/>
  <c r="H4" i="57" s="1"/>
  <c r="G5" i="57"/>
  <c r="H5" i="57" s="1"/>
  <c r="G6" i="57"/>
  <c r="H6" i="57" s="1"/>
  <c r="G7" i="57"/>
  <c r="H7" i="57" s="1"/>
  <c r="G8" i="57"/>
  <c r="H8" i="57" s="1"/>
  <c r="G9" i="57"/>
  <c r="H9" i="57" s="1"/>
  <c r="G10" i="57"/>
  <c r="H10" i="57" s="1"/>
  <c r="G11" i="57"/>
  <c r="H11" i="57" s="1"/>
  <c r="G12" i="57"/>
  <c r="H12" i="57" s="1"/>
  <c r="G13" i="57"/>
  <c r="H13" i="57" s="1"/>
  <c r="G14" i="57"/>
  <c r="H14" i="57" s="1"/>
  <c r="G15" i="57"/>
  <c r="H15" i="57" s="1"/>
  <c r="G16" i="57"/>
  <c r="H16" i="57" s="1"/>
  <c r="M16" i="57" s="1"/>
  <c r="G3" i="57"/>
  <c r="H3" i="57" s="1"/>
  <c r="D15" i="70"/>
  <c r="D20" i="70"/>
  <c r="D25" i="70"/>
  <c r="D4" i="70"/>
  <c r="D5" i="70"/>
  <c r="D6" i="70"/>
  <c r="D7" i="70"/>
  <c r="D8" i="70"/>
  <c r="D9" i="70"/>
  <c r="D10" i="70"/>
  <c r="D11" i="70"/>
  <c r="D12" i="70"/>
  <c r="D3" i="70"/>
  <c r="G19" i="70"/>
  <c r="G18" i="70"/>
  <c r="F13" i="70"/>
  <c r="F4" i="70"/>
  <c r="F5" i="70"/>
  <c r="F6" i="70"/>
  <c r="F7" i="70"/>
  <c r="F8" i="70"/>
  <c r="F9" i="70"/>
  <c r="F10" i="70"/>
  <c r="F11" i="70"/>
  <c r="F12" i="70"/>
  <c r="F3" i="70"/>
  <c r="H19" i="70"/>
  <c r="E20" i="70"/>
  <c r="F20" i="70" s="1"/>
  <c r="C20" i="70"/>
  <c r="G20" i="70" s="1"/>
  <c r="E25" i="70"/>
  <c r="F25" i="70" s="1"/>
  <c r="C25" i="70"/>
  <c r="H23" i="70"/>
  <c r="G24" i="70"/>
  <c r="H24" i="70" s="1"/>
  <c r="I24" i="70" s="1"/>
  <c r="G23" i="70"/>
  <c r="G28" i="70"/>
  <c r="H28" i="70" s="1"/>
  <c r="I28" i="70" s="1"/>
  <c r="F3" i="84"/>
  <c r="G3" i="84" s="1"/>
  <c r="H3" i="84" s="1"/>
  <c r="G133" i="70"/>
  <c r="H133" i="70" s="1"/>
  <c r="I133" i="70" s="1"/>
  <c r="F3" i="85"/>
  <c r="G3" i="85" s="1"/>
  <c r="H3" i="85" s="1"/>
  <c r="G370" i="70"/>
  <c r="H370" i="70" s="1"/>
  <c r="I370" i="70" s="1"/>
  <c r="F3" i="94"/>
  <c r="G3" i="94" s="1"/>
  <c r="H3" i="94" s="1"/>
  <c r="G466" i="70"/>
  <c r="H466" i="70" s="1"/>
  <c r="I466" i="70" s="1"/>
  <c r="F3" i="93"/>
  <c r="G3" i="93" s="1"/>
  <c r="H3" i="93" s="1"/>
  <c r="P601" i="70"/>
  <c r="G586" i="70"/>
  <c r="H586" i="70" s="1"/>
  <c r="I586" i="70" s="1"/>
  <c r="P555" i="70"/>
  <c r="J473" i="57" l="1"/>
  <c r="K473" i="57" s="1"/>
  <c r="L473" i="57" s="1"/>
  <c r="I474" i="57"/>
  <c r="I495" i="57"/>
  <c r="J494" i="57"/>
  <c r="K494" i="57" s="1"/>
  <c r="L494" i="57" s="1"/>
  <c r="I516" i="57"/>
  <c r="J516" i="57" s="1"/>
  <c r="K516" i="57" s="1"/>
  <c r="L516" i="57" s="1"/>
  <c r="J515" i="57"/>
  <c r="K515" i="57" s="1"/>
  <c r="L515" i="57" s="1"/>
  <c r="I272" i="57"/>
  <c r="J272" i="57" s="1"/>
  <c r="K272" i="57" s="1"/>
  <c r="L272" i="57" s="1"/>
  <c r="J462" i="57"/>
  <c r="K462" i="57" s="1"/>
  <c r="L462" i="57" s="1"/>
  <c r="J447" i="57"/>
  <c r="K447" i="57" s="1"/>
  <c r="L447" i="57" s="1"/>
  <c r="I448" i="57"/>
  <c r="J436" i="57"/>
  <c r="K436" i="57" s="1"/>
  <c r="L436" i="57" s="1"/>
  <c r="I437" i="57"/>
  <c r="I403" i="57"/>
  <c r="J401" i="57"/>
  <c r="K401" i="57" s="1"/>
  <c r="L401" i="57" s="1"/>
  <c r="I386" i="57"/>
  <c r="J384" i="57"/>
  <c r="K384" i="57" s="1"/>
  <c r="L384" i="57" s="1"/>
  <c r="I423" i="57"/>
  <c r="J421" i="57"/>
  <c r="K421" i="57" s="1"/>
  <c r="L421" i="57" s="1"/>
  <c r="I176" i="57"/>
  <c r="J176" i="57" s="1"/>
  <c r="K176" i="57" s="1"/>
  <c r="L176" i="57" s="1"/>
  <c r="I214" i="57"/>
  <c r="I215" i="57" s="1"/>
  <c r="I187" i="57"/>
  <c r="I188" i="57" s="1"/>
  <c r="I315" i="57"/>
  <c r="J312" i="57"/>
  <c r="K312" i="57" s="1"/>
  <c r="L312" i="57" s="1"/>
  <c r="I364" i="57"/>
  <c r="J363" i="57"/>
  <c r="K363" i="57" s="1"/>
  <c r="L363" i="57" s="1"/>
  <c r="I336" i="57"/>
  <c r="J335" i="57"/>
  <c r="K335" i="57" s="1"/>
  <c r="L335" i="57" s="1"/>
  <c r="I292" i="57"/>
  <c r="J291" i="57"/>
  <c r="K291" i="57" s="1"/>
  <c r="L291" i="57" s="1"/>
  <c r="I257" i="57"/>
  <c r="J255" i="57"/>
  <c r="K255" i="57" s="1"/>
  <c r="L255" i="57" s="1"/>
  <c r="I274" i="57"/>
  <c r="I227" i="57"/>
  <c r="J226" i="57"/>
  <c r="K226" i="57" s="1"/>
  <c r="L226" i="57" s="1"/>
  <c r="I240" i="57"/>
  <c r="J239" i="57"/>
  <c r="K239" i="57" s="1"/>
  <c r="L239" i="57" s="1"/>
  <c r="J199" i="57"/>
  <c r="K199" i="57" s="1"/>
  <c r="L199" i="57" s="1"/>
  <c r="I200" i="57"/>
  <c r="H22" i="57"/>
  <c r="H73" i="57" s="1"/>
  <c r="G73" i="57"/>
  <c r="H167" i="57"/>
  <c r="J116" i="57"/>
  <c r="K116" i="57" s="1"/>
  <c r="L116" i="57" s="1"/>
  <c r="J155" i="57"/>
  <c r="K155" i="57" s="1"/>
  <c r="L155" i="57" s="1"/>
  <c r="J117" i="57"/>
  <c r="K117" i="57" s="1"/>
  <c r="L117" i="57" s="1"/>
  <c r="I119" i="57"/>
  <c r="I137" i="57"/>
  <c r="J135" i="57"/>
  <c r="K135" i="57" s="1"/>
  <c r="L135" i="57" s="1"/>
  <c r="J156" i="57"/>
  <c r="K156" i="57" s="1"/>
  <c r="L156" i="57" s="1"/>
  <c r="I158" i="57"/>
  <c r="J134" i="57"/>
  <c r="K134" i="57" s="1"/>
  <c r="L134" i="57" s="1"/>
  <c r="H110" i="57"/>
  <c r="I79" i="57"/>
  <c r="H18" i="70"/>
  <c r="I18" i="70" s="1"/>
  <c r="H20" i="70"/>
  <c r="I19" i="70"/>
  <c r="I20" i="70" s="1"/>
  <c r="H25" i="70"/>
  <c r="G25" i="70"/>
  <c r="I23" i="70"/>
  <c r="R491" i="70"/>
  <c r="R401" i="70"/>
  <c r="R321" i="70"/>
  <c r="S272" i="70"/>
  <c r="F52" i="96"/>
  <c r="G52" i="96" s="1"/>
  <c r="H52" i="96" s="1"/>
  <c r="F49" i="96"/>
  <c r="G49" i="96" s="1"/>
  <c r="H49" i="96" s="1"/>
  <c r="F46" i="96"/>
  <c r="G46" i="96" s="1"/>
  <c r="H46" i="96" s="1"/>
  <c r="F43" i="96"/>
  <c r="G43" i="96" s="1"/>
  <c r="H43" i="96" s="1"/>
  <c r="F53" i="96"/>
  <c r="G53" i="96" s="1"/>
  <c r="H53" i="96" s="1"/>
  <c r="F50" i="96"/>
  <c r="G50" i="96" s="1"/>
  <c r="H50" i="96" s="1"/>
  <c r="F47" i="96"/>
  <c r="G47" i="96" s="1"/>
  <c r="H47" i="96" s="1"/>
  <c r="F44" i="96"/>
  <c r="G44" i="96" s="1"/>
  <c r="H44" i="96" s="1"/>
  <c r="F41" i="96"/>
  <c r="G41" i="96" s="1"/>
  <c r="H41" i="96" s="1"/>
  <c r="F48" i="96"/>
  <c r="G48" i="96" s="1"/>
  <c r="H48" i="96" s="1"/>
  <c r="F45" i="96"/>
  <c r="G45" i="96" s="1"/>
  <c r="H45" i="96" s="1"/>
  <c r="F51" i="96"/>
  <c r="G51" i="96" s="1"/>
  <c r="H51" i="96" s="1"/>
  <c r="F42" i="96"/>
  <c r="G42" i="96" s="1"/>
  <c r="H42" i="96" s="1"/>
  <c r="F38" i="96"/>
  <c r="G38" i="96" s="1"/>
  <c r="H38" i="96" s="1"/>
  <c r="F35" i="96"/>
  <c r="G35" i="96" s="1"/>
  <c r="H35" i="96" s="1"/>
  <c r="F37" i="96"/>
  <c r="G37" i="96" s="1"/>
  <c r="H37" i="96" s="1"/>
  <c r="F34" i="96"/>
  <c r="G34" i="96" s="1"/>
  <c r="H34" i="96" s="1"/>
  <c r="F36" i="96"/>
  <c r="G36" i="96" s="1"/>
  <c r="H36" i="96" s="1"/>
  <c r="F33" i="96"/>
  <c r="G33" i="96" s="1"/>
  <c r="H33" i="96" s="1"/>
  <c r="F29" i="96"/>
  <c r="G29" i="96" s="1"/>
  <c r="H29" i="96" s="1"/>
  <c r="F26" i="96"/>
  <c r="G26" i="96" s="1"/>
  <c r="H26" i="96" s="1"/>
  <c r="F23" i="96"/>
  <c r="G23" i="96" s="1"/>
  <c r="H23" i="96" s="1"/>
  <c r="F20" i="96"/>
  <c r="G20" i="96" s="1"/>
  <c r="H20" i="96" s="1"/>
  <c r="F17" i="96"/>
  <c r="G17" i="96" s="1"/>
  <c r="H17" i="96" s="1"/>
  <c r="F14" i="96"/>
  <c r="G14" i="96" s="1"/>
  <c r="H14" i="96" s="1"/>
  <c r="F11" i="96"/>
  <c r="G11" i="96" s="1"/>
  <c r="H11" i="96" s="1"/>
  <c r="F22" i="96"/>
  <c r="G22" i="96" s="1"/>
  <c r="H22" i="96" s="1"/>
  <c r="F28" i="96"/>
  <c r="G28" i="96" s="1"/>
  <c r="H28" i="96" s="1"/>
  <c r="F25" i="96"/>
  <c r="G25" i="96" s="1"/>
  <c r="H25" i="96" s="1"/>
  <c r="F19" i="96"/>
  <c r="G19" i="96" s="1"/>
  <c r="H19" i="96" s="1"/>
  <c r="F16" i="96"/>
  <c r="G16" i="96" s="1"/>
  <c r="H16" i="96" s="1"/>
  <c r="F13" i="96"/>
  <c r="G13" i="96" s="1"/>
  <c r="H13" i="96" s="1"/>
  <c r="F10" i="96"/>
  <c r="G10" i="96" s="1"/>
  <c r="H10" i="96" s="1"/>
  <c r="F27" i="96"/>
  <c r="G27" i="96" s="1"/>
  <c r="H27" i="96" s="1"/>
  <c r="F24" i="96"/>
  <c r="G24" i="96" s="1"/>
  <c r="H24" i="96" s="1"/>
  <c r="F21" i="96"/>
  <c r="G21" i="96" s="1"/>
  <c r="H21" i="96" s="1"/>
  <c r="F18" i="96"/>
  <c r="G18" i="96" s="1"/>
  <c r="H18" i="96" s="1"/>
  <c r="F15" i="96"/>
  <c r="G15" i="96" s="1"/>
  <c r="H15" i="96" s="1"/>
  <c r="F12" i="96"/>
  <c r="G12" i="96" s="1"/>
  <c r="H12" i="96" s="1"/>
  <c r="F9" i="96"/>
  <c r="G9" i="96" s="1"/>
  <c r="H9" i="96" s="1"/>
  <c r="T14" i="96"/>
  <c r="F40" i="96"/>
  <c r="G40" i="96" s="1"/>
  <c r="H40" i="96" s="1"/>
  <c r="F39" i="96"/>
  <c r="G39" i="96" s="1"/>
  <c r="H39" i="96" s="1"/>
  <c r="F32" i="96"/>
  <c r="G32" i="96" s="1"/>
  <c r="H32" i="96" s="1"/>
  <c r="F31" i="96"/>
  <c r="G31" i="96" s="1"/>
  <c r="H31" i="96" s="1"/>
  <c r="F30" i="96"/>
  <c r="G30" i="96" s="1"/>
  <c r="H30" i="96" s="1"/>
  <c r="F8" i="96"/>
  <c r="G8" i="96" s="1"/>
  <c r="H8" i="96" s="1"/>
  <c r="F7" i="96"/>
  <c r="G7" i="96" s="1"/>
  <c r="H7" i="96" s="1"/>
  <c r="F6" i="96"/>
  <c r="G6" i="96" s="1"/>
  <c r="H6" i="96" s="1"/>
  <c r="F5" i="96"/>
  <c r="G5" i="96" s="1"/>
  <c r="H5" i="96" s="1"/>
  <c r="F4" i="96"/>
  <c r="G4" i="96" s="1"/>
  <c r="H4" i="96" s="1"/>
  <c r="F3" i="96"/>
  <c r="G3" i="96" s="1"/>
  <c r="H3" i="96" s="1"/>
  <c r="F16" i="95"/>
  <c r="G16" i="95" s="1"/>
  <c r="H16" i="95" s="1"/>
  <c r="F14" i="95"/>
  <c r="G14" i="95" s="1"/>
  <c r="H14" i="95" s="1"/>
  <c r="F12" i="95"/>
  <c r="G12" i="95" s="1"/>
  <c r="H12" i="95" s="1"/>
  <c r="F10" i="95"/>
  <c r="G10" i="95" s="1"/>
  <c r="H10" i="95" s="1"/>
  <c r="F8" i="95"/>
  <c r="G8" i="95" s="1"/>
  <c r="H8" i="95" s="1"/>
  <c r="F6" i="95"/>
  <c r="G6" i="95" s="1"/>
  <c r="H6" i="95" s="1"/>
  <c r="F15" i="95"/>
  <c r="G15" i="95" s="1"/>
  <c r="H15" i="95" s="1"/>
  <c r="F13" i="95"/>
  <c r="G13" i="95" s="1"/>
  <c r="H13" i="95" s="1"/>
  <c r="F11" i="95"/>
  <c r="G11" i="95" s="1"/>
  <c r="H11" i="95" s="1"/>
  <c r="F9" i="95"/>
  <c r="G9" i="95" s="1"/>
  <c r="H9" i="95" s="1"/>
  <c r="F7" i="95"/>
  <c r="G7" i="95" s="1"/>
  <c r="H7" i="95" s="1"/>
  <c r="F5" i="95"/>
  <c r="G5" i="95" s="1"/>
  <c r="H5" i="95" s="1"/>
  <c r="F36" i="95"/>
  <c r="G36" i="95" s="1"/>
  <c r="H36" i="95" s="1"/>
  <c r="F35" i="95"/>
  <c r="G35" i="95" s="1"/>
  <c r="H35" i="95" s="1"/>
  <c r="F34" i="95"/>
  <c r="G34" i="95" s="1"/>
  <c r="H34" i="95" s="1"/>
  <c r="F33" i="95"/>
  <c r="G33" i="95" s="1"/>
  <c r="H33" i="95" s="1"/>
  <c r="F32" i="95"/>
  <c r="G32" i="95" s="1"/>
  <c r="H32" i="95" s="1"/>
  <c r="F31" i="95"/>
  <c r="G31" i="95" s="1"/>
  <c r="H31" i="95" s="1"/>
  <c r="F30" i="95"/>
  <c r="G30" i="95" s="1"/>
  <c r="H30" i="95" s="1"/>
  <c r="F29" i="95"/>
  <c r="G29" i="95" s="1"/>
  <c r="H29" i="95" s="1"/>
  <c r="F28" i="95"/>
  <c r="G28" i="95" s="1"/>
  <c r="H28" i="95" s="1"/>
  <c r="F27" i="95"/>
  <c r="G27" i="95" s="1"/>
  <c r="H27" i="95" s="1"/>
  <c r="F26" i="95"/>
  <c r="G26" i="95" s="1"/>
  <c r="H26" i="95" s="1"/>
  <c r="F25" i="95"/>
  <c r="G25" i="95" s="1"/>
  <c r="H25" i="95" s="1"/>
  <c r="F24" i="95"/>
  <c r="G24" i="95" s="1"/>
  <c r="H24" i="95" s="1"/>
  <c r="F23" i="95"/>
  <c r="G23" i="95" s="1"/>
  <c r="H23" i="95" s="1"/>
  <c r="F22" i="95"/>
  <c r="G22" i="95" s="1"/>
  <c r="H22" i="95" s="1"/>
  <c r="F21" i="95"/>
  <c r="G21" i="95" s="1"/>
  <c r="H21" i="95" s="1"/>
  <c r="F20" i="95"/>
  <c r="G20" i="95" s="1"/>
  <c r="H20" i="95" s="1"/>
  <c r="F19" i="95"/>
  <c r="G19" i="95" s="1"/>
  <c r="H19" i="95" s="1"/>
  <c r="F18" i="95"/>
  <c r="G18" i="95" s="1"/>
  <c r="H18" i="95" s="1"/>
  <c r="F17" i="95"/>
  <c r="G17" i="95" s="1"/>
  <c r="H17" i="95" s="1"/>
  <c r="F4" i="95"/>
  <c r="G4" i="95" s="1"/>
  <c r="H4" i="95" s="1"/>
  <c r="F3" i="95"/>
  <c r="G3" i="95" s="1"/>
  <c r="H3" i="95" s="1"/>
  <c r="F52" i="94"/>
  <c r="G52" i="94" s="1"/>
  <c r="H52" i="94" s="1"/>
  <c r="F51" i="94"/>
  <c r="G51" i="94" s="1"/>
  <c r="H51" i="94" s="1"/>
  <c r="F50" i="94"/>
  <c r="G50" i="94" s="1"/>
  <c r="H50" i="94" s="1"/>
  <c r="F49" i="94"/>
  <c r="G49" i="94" s="1"/>
  <c r="H49" i="94" s="1"/>
  <c r="F48" i="94"/>
  <c r="G48" i="94" s="1"/>
  <c r="H48" i="94" s="1"/>
  <c r="F47" i="94"/>
  <c r="G47" i="94" s="1"/>
  <c r="H47" i="94" s="1"/>
  <c r="F46" i="94"/>
  <c r="G46" i="94" s="1"/>
  <c r="H46" i="94" s="1"/>
  <c r="F45" i="94"/>
  <c r="G45" i="94" s="1"/>
  <c r="H45" i="94" s="1"/>
  <c r="F44" i="94"/>
  <c r="G44" i="94" s="1"/>
  <c r="H44" i="94" s="1"/>
  <c r="F43" i="94"/>
  <c r="G43" i="94" s="1"/>
  <c r="H43" i="94" s="1"/>
  <c r="F42" i="94"/>
  <c r="G42" i="94" s="1"/>
  <c r="H42" i="94" s="1"/>
  <c r="F41" i="94"/>
  <c r="G41" i="94" s="1"/>
  <c r="H41" i="94" s="1"/>
  <c r="F40" i="94"/>
  <c r="G40" i="94" s="1"/>
  <c r="H40" i="94" s="1"/>
  <c r="F39" i="94"/>
  <c r="G39" i="94" s="1"/>
  <c r="H39" i="94" s="1"/>
  <c r="F38" i="94"/>
  <c r="G38" i="94" s="1"/>
  <c r="H38" i="94" s="1"/>
  <c r="F37" i="94"/>
  <c r="G37" i="94" s="1"/>
  <c r="H37" i="94" s="1"/>
  <c r="F36" i="94"/>
  <c r="G36" i="94" s="1"/>
  <c r="H36" i="94" s="1"/>
  <c r="F35" i="94"/>
  <c r="G35" i="94" s="1"/>
  <c r="H35" i="94" s="1"/>
  <c r="F34" i="94"/>
  <c r="G34" i="94" s="1"/>
  <c r="H34" i="94" s="1"/>
  <c r="F33" i="94"/>
  <c r="G33" i="94" s="1"/>
  <c r="H33" i="94" s="1"/>
  <c r="F32" i="94"/>
  <c r="G32" i="94" s="1"/>
  <c r="H32" i="94" s="1"/>
  <c r="F31" i="94"/>
  <c r="G31" i="94" s="1"/>
  <c r="H31" i="94" s="1"/>
  <c r="F30" i="94"/>
  <c r="G30" i="94" s="1"/>
  <c r="H30" i="94" s="1"/>
  <c r="F29" i="94"/>
  <c r="G29" i="94" s="1"/>
  <c r="H29" i="94" s="1"/>
  <c r="F28" i="94"/>
  <c r="G28" i="94" s="1"/>
  <c r="H28" i="94" s="1"/>
  <c r="F27" i="94"/>
  <c r="G27" i="94" s="1"/>
  <c r="H27" i="94" s="1"/>
  <c r="F26" i="94"/>
  <c r="G26" i="94" s="1"/>
  <c r="H26" i="94" s="1"/>
  <c r="F25" i="94"/>
  <c r="G25" i="94" s="1"/>
  <c r="H25" i="94" s="1"/>
  <c r="F24" i="94"/>
  <c r="G24" i="94" s="1"/>
  <c r="H24" i="94" s="1"/>
  <c r="F23" i="94"/>
  <c r="G23" i="94" s="1"/>
  <c r="H23" i="94" s="1"/>
  <c r="F22" i="94"/>
  <c r="G22" i="94" s="1"/>
  <c r="H22" i="94" s="1"/>
  <c r="F21" i="94"/>
  <c r="G21" i="94" s="1"/>
  <c r="H21" i="94" s="1"/>
  <c r="F20" i="94"/>
  <c r="G20" i="94" s="1"/>
  <c r="H20" i="94" s="1"/>
  <c r="F19" i="94"/>
  <c r="G19" i="94" s="1"/>
  <c r="H19" i="94" s="1"/>
  <c r="F18" i="94"/>
  <c r="G18" i="94" s="1"/>
  <c r="H18" i="94" s="1"/>
  <c r="F17" i="94"/>
  <c r="G17" i="94" s="1"/>
  <c r="H17" i="94" s="1"/>
  <c r="F16" i="94"/>
  <c r="G16" i="94" s="1"/>
  <c r="H16" i="94" s="1"/>
  <c r="F15" i="94"/>
  <c r="G15" i="94" s="1"/>
  <c r="H15" i="94" s="1"/>
  <c r="F14" i="94"/>
  <c r="G14" i="94" s="1"/>
  <c r="H14" i="94" s="1"/>
  <c r="F13" i="94"/>
  <c r="G13" i="94" s="1"/>
  <c r="H13" i="94" s="1"/>
  <c r="F12" i="94"/>
  <c r="G12" i="94" s="1"/>
  <c r="H12" i="94" s="1"/>
  <c r="F11" i="94"/>
  <c r="G11" i="94" s="1"/>
  <c r="H11" i="94" s="1"/>
  <c r="F10" i="94"/>
  <c r="G10" i="94" s="1"/>
  <c r="H10" i="94" s="1"/>
  <c r="F9" i="94"/>
  <c r="G9" i="94" s="1"/>
  <c r="H9" i="94" s="1"/>
  <c r="F8" i="94"/>
  <c r="G8" i="94" s="1"/>
  <c r="H8" i="94" s="1"/>
  <c r="F7" i="94"/>
  <c r="G7" i="94" s="1"/>
  <c r="H7" i="94" s="1"/>
  <c r="F6" i="94"/>
  <c r="G6" i="94" s="1"/>
  <c r="H6" i="94" s="1"/>
  <c r="F5" i="94"/>
  <c r="G5" i="94" s="1"/>
  <c r="H5" i="94" s="1"/>
  <c r="F4" i="94"/>
  <c r="G4" i="94" s="1"/>
  <c r="H4" i="94" s="1"/>
  <c r="I497" i="57" l="1"/>
  <c r="J495" i="57"/>
  <c r="K495" i="57" s="1"/>
  <c r="L495" i="57" s="1"/>
  <c r="I476" i="57"/>
  <c r="J474" i="57"/>
  <c r="K474" i="57" s="1"/>
  <c r="L474" i="57" s="1"/>
  <c r="I177" i="57"/>
  <c r="J448" i="57"/>
  <c r="K448" i="57" s="1"/>
  <c r="L448" i="57" s="1"/>
  <c r="I449" i="57"/>
  <c r="J437" i="57"/>
  <c r="K437" i="57" s="1"/>
  <c r="L437" i="57" s="1"/>
  <c r="I438" i="57"/>
  <c r="J214" i="57"/>
  <c r="K214" i="57" s="1"/>
  <c r="L214" i="57" s="1"/>
  <c r="J386" i="57"/>
  <c r="K386" i="57" s="1"/>
  <c r="L386" i="57" s="1"/>
  <c r="I387" i="57"/>
  <c r="I424" i="57"/>
  <c r="J424" i="57" s="1"/>
  <c r="K424" i="57" s="1"/>
  <c r="L424" i="57" s="1"/>
  <c r="J423" i="57"/>
  <c r="K423" i="57" s="1"/>
  <c r="L423" i="57" s="1"/>
  <c r="J403" i="57"/>
  <c r="K403" i="57" s="1"/>
  <c r="L403" i="57" s="1"/>
  <c r="I404" i="57"/>
  <c r="J187" i="57"/>
  <c r="K187" i="57" s="1"/>
  <c r="L187" i="57" s="1"/>
  <c r="I367" i="57"/>
  <c r="J364" i="57"/>
  <c r="K364" i="57" s="1"/>
  <c r="L364" i="57" s="1"/>
  <c r="I339" i="57"/>
  <c r="J336" i="57"/>
  <c r="K336" i="57" s="1"/>
  <c r="L336" i="57" s="1"/>
  <c r="J315" i="57"/>
  <c r="K315" i="57" s="1"/>
  <c r="L315" i="57" s="1"/>
  <c r="I316" i="57"/>
  <c r="J257" i="57"/>
  <c r="K257" i="57" s="1"/>
  <c r="L257" i="57" s="1"/>
  <c r="I258" i="57"/>
  <c r="I275" i="57"/>
  <c r="J274" i="57"/>
  <c r="K274" i="57" s="1"/>
  <c r="L274" i="57" s="1"/>
  <c r="I294" i="57"/>
  <c r="J292" i="57"/>
  <c r="K292" i="57" s="1"/>
  <c r="L292" i="57" s="1"/>
  <c r="I241" i="57"/>
  <c r="J240" i="57"/>
  <c r="K240" i="57" s="1"/>
  <c r="L240" i="57" s="1"/>
  <c r="J215" i="57"/>
  <c r="K215" i="57" s="1"/>
  <c r="L215" i="57" s="1"/>
  <c r="I216" i="57"/>
  <c r="I228" i="57"/>
  <c r="J227" i="57"/>
  <c r="K227" i="57" s="1"/>
  <c r="L227" i="57" s="1"/>
  <c r="J188" i="57"/>
  <c r="K188" i="57" s="1"/>
  <c r="L188" i="57" s="1"/>
  <c r="I189" i="57"/>
  <c r="I201" i="57"/>
  <c r="J200" i="57"/>
  <c r="K200" i="57" s="1"/>
  <c r="L200" i="57" s="1"/>
  <c r="I178" i="57"/>
  <c r="J177" i="57"/>
  <c r="K177" i="57" s="1"/>
  <c r="L177" i="57" s="1"/>
  <c r="I138" i="57"/>
  <c r="J137" i="57"/>
  <c r="K137" i="57" s="1"/>
  <c r="L137" i="57" s="1"/>
  <c r="J158" i="57"/>
  <c r="K158" i="57" s="1"/>
  <c r="L158" i="57" s="1"/>
  <c r="I159" i="57"/>
  <c r="J119" i="57"/>
  <c r="K119" i="57" s="1"/>
  <c r="L119" i="57" s="1"/>
  <c r="I120" i="57"/>
  <c r="I80" i="57"/>
  <c r="J79" i="57"/>
  <c r="K79" i="57" s="1"/>
  <c r="L79" i="57" s="1"/>
  <c r="F71" i="93"/>
  <c r="G71" i="93" s="1"/>
  <c r="H71" i="93" s="1"/>
  <c r="F70" i="93"/>
  <c r="G70" i="93" s="1"/>
  <c r="H70" i="93" s="1"/>
  <c r="F69" i="93"/>
  <c r="G69" i="93" s="1"/>
  <c r="H69" i="93" s="1"/>
  <c r="F68" i="93"/>
  <c r="G68" i="93" s="1"/>
  <c r="H68" i="93" s="1"/>
  <c r="F67" i="93"/>
  <c r="G67" i="93" s="1"/>
  <c r="H67" i="93" s="1"/>
  <c r="F66" i="93"/>
  <c r="G66" i="93" s="1"/>
  <c r="H66" i="93" s="1"/>
  <c r="F65" i="93"/>
  <c r="G65" i="93" s="1"/>
  <c r="H65" i="93" s="1"/>
  <c r="F64" i="93"/>
  <c r="G64" i="93" s="1"/>
  <c r="H64" i="93" s="1"/>
  <c r="F63" i="93"/>
  <c r="G63" i="93" s="1"/>
  <c r="H63" i="93" s="1"/>
  <c r="F62" i="93"/>
  <c r="G62" i="93" s="1"/>
  <c r="H62" i="93" s="1"/>
  <c r="F61" i="93"/>
  <c r="G61" i="93" s="1"/>
  <c r="H61" i="93" s="1"/>
  <c r="F60" i="93"/>
  <c r="G60" i="93" s="1"/>
  <c r="H60" i="93" s="1"/>
  <c r="F59" i="93"/>
  <c r="G59" i="93" s="1"/>
  <c r="H59" i="93" s="1"/>
  <c r="F58" i="93"/>
  <c r="G58" i="93" s="1"/>
  <c r="H58" i="93" s="1"/>
  <c r="F57" i="93"/>
  <c r="G57" i="93" s="1"/>
  <c r="H57" i="93" s="1"/>
  <c r="F56" i="93"/>
  <c r="G56" i="93" s="1"/>
  <c r="H56" i="93" s="1"/>
  <c r="F55" i="93"/>
  <c r="G55" i="93" s="1"/>
  <c r="H55" i="93" s="1"/>
  <c r="F54" i="93"/>
  <c r="G54" i="93" s="1"/>
  <c r="H54" i="93" s="1"/>
  <c r="F53" i="93"/>
  <c r="G53" i="93" s="1"/>
  <c r="H53" i="93" s="1"/>
  <c r="F52" i="93"/>
  <c r="G52" i="93" s="1"/>
  <c r="H52" i="93" s="1"/>
  <c r="F51" i="93"/>
  <c r="G51" i="93" s="1"/>
  <c r="H51" i="93" s="1"/>
  <c r="F50" i="93"/>
  <c r="G50" i="93" s="1"/>
  <c r="H50" i="93" s="1"/>
  <c r="F49" i="93"/>
  <c r="G49" i="93" s="1"/>
  <c r="H49" i="93" s="1"/>
  <c r="F48" i="93"/>
  <c r="G48" i="93" s="1"/>
  <c r="H48" i="93" s="1"/>
  <c r="F47" i="93"/>
  <c r="G47" i="93" s="1"/>
  <c r="H47" i="93" s="1"/>
  <c r="F46" i="93"/>
  <c r="G46" i="93" s="1"/>
  <c r="H46" i="93" s="1"/>
  <c r="F45" i="93"/>
  <c r="G45" i="93" s="1"/>
  <c r="H45" i="93" s="1"/>
  <c r="F44" i="93"/>
  <c r="G44" i="93" s="1"/>
  <c r="H44" i="93" s="1"/>
  <c r="F43" i="93"/>
  <c r="G43" i="93" s="1"/>
  <c r="H43" i="93" s="1"/>
  <c r="F42" i="93"/>
  <c r="G42" i="93" s="1"/>
  <c r="H42" i="93" s="1"/>
  <c r="F41" i="93"/>
  <c r="G41" i="93" s="1"/>
  <c r="H41" i="93" s="1"/>
  <c r="F40" i="93"/>
  <c r="G40" i="93" s="1"/>
  <c r="H40" i="93" s="1"/>
  <c r="F39" i="93"/>
  <c r="G39" i="93" s="1"/>
  <c r="H39" i="93" s="1"/>
  <c r="F38" i="93"/>
  <c r="G38" i="93" s="1"/>
  <c r="H38" i="93" s="1"/>
  <c r="F37" i="93"/>
  <c r="G37" i="93" s="1"/>
  <c r="H37" i="93" s="1"/>
  <c r="F36" i="93"/>
  <c r="G36" i="93" s="1"/>
  <c r="H36" i="93" s="1"/>
  <c r="F35" i="93"/>
  <c r="G35" i="93" s="1"/>
  <c r="H35" i="93" s="1"/>
  <c r="F34" i="93"/>
  <c r="G34" i="93" s="1"/>
  <c r="H34" i="93" s="1"/>
  <c r="F33" i="93"/>
  <c r="G33" i="93" s="1"/>
  <c r="H33" i="93" s="1"/>
  <c r="F32" i="93"/>
  <c r="G32" i="93" s="1"/>
  <c r="H32" i="93" s="1"/>
  <c r="F31" i="93"/>
  <c r="G31" i="93" s="1"/>
  <c r="H31" i="93" s="1"/>
  <c r="F30" i="93"/>
  <c r="G30" i="93" s="1"/>
  <c r="H30" i="93" s="1"/>
  <c r="F29" i="93"/>
  <c r="G29" i="93" s="1"/>
  <c r="H29" i="93" s="1"/>
  <c r="F28" i="93"/>
  <c r="G28" i="93" s="1"/>
  <c r="H28" i="93" s="1"/>
  <c r="F27" i="93"/>
  <c r="G27" i="93" s="1"/>
  <c r="H27" i="93" s="1"/>
  <c r="F26" i="93"/>
  <c r="G26" i="93" s="1"/>
  <c r="H26" i="93" s="1"/>
  <c r="F25" i="93"/>
  <c r="G25" i="93" s="1"/>
  <c r="H25" i="93" s="1"/>
  <c r="F24" i="93"/>
  <c r="G24" i="93" s="1"/>
  <c r="H24" i="93" s="1"/>
  <c r="F23" i="93"/>
  <c r="G23" i="93" s="1"/>
  <c r="H23" i="93" s="1"/>
  <c r="F22" i="93"/>
  <c r="G22" i="93" s="1"/>
  <c r="H22" i="93" s="1"/>
  <c r="F21" i="93"/>
  <c r="G21" i="93" s="1"/>
  <c r="H21" i="93" s="1"/>
  <c r="F20" i="93"/>
  <c r="G20" i="93" s="1"/>
  <c r="H20" i="93" s="1"/>
  <c r="F19" i="93"/>
  <c r="G19" i="93" s="1"/>
  <c r="H19" i="93" s="1"/>
  <c r="F18" i="93"/>
  <c r="G18" i="93" s="1"/>
  <c r="H18" i="93" s="1"/>
  <c r="F17" i="93"/>
  <c r="G17" i="93" s="1"/>
  <c r="H17" i="93" s="1"/>
  <c r="F16" i="93"/>
  <c r="G16" i="93" s="1"/>
  <c r="H16" i="93" s="1"/>
  <c r="F15" i="93"/>
  <c r="G15" i="93" s="1"/>
  <c r="H15" i="93" s="1"/>
  <c r="F14" i="93"/>
  <c r="G14" i="93" s="1"/>
  <c r="H14" i="93" s="1"/>
  <c r="F13" i="93"/>
  <c r="G13" i="93" s="1"/>
  <c r="H13" i="93" s="1"/>
  <c r="F12" i="93"/>
  <c r="G12" i="93" s="1"/>
  <c r="H12" i="93" s="1"/>
  <c r="F11" i="93"/>
  <c r="G11" i="93" s="1"/>
  <c r="H11" i="93" s="1"/>
  <c r="F10" i="93"/>
  <c r="G10" i="93" s="1"/>
  <c r="H10" i="93" s="1"/>
  <c r="F9" i="93"/>
  <c r="G9" i="93" s="1"/>
  <c r="H9" i="93" s="1"/>
  <c r="F8" i="93"/>
  <c r="G8" i="93" s="1"/>
  <c r="H8" i="93" s="1"/>
  <c r="F7" i="93"/>
  <c r="G7" i="93" s="1"/>
  <c r="H7" i="93" s="1"/>
  <c r="F6" i="93"/>
  <c r="G6" i="93" s="1"/>
  <c r="H6" i="93" s="1"/>
  <c r="F5" i="93"/>
  <c r="G5" i="93" s="1"/>
  <c r="H5" i="93" s="1"/>
  <c r="F4" i="93"/>
  <c r="G4" i="93" s="1"/>
  <c r="H4" i="93" s="1"/>
  <c r="J476" i="57" l="1"/>
  <c r="K476" i="57" s="1"/>
  <c r="L476" i="57" s="1"/>
  <c r="I477" i="57"/>
  <c r="I498" i="57"/>
  <c r="J497" i="57"/>
  <c r="K497" i="57" s="1"/>
  <c r="L497" i="57" s="1"/>
  <c r="J438" i="57"/>
  <c r="K438" i="57" s="1"/>
  <c r="L438" i="57" s="1"/>
  <c r="I439" i="57"/>
  <c r="I450" i="57"/>
  <c r="J449" i="57"/>
  <c r="K449" i="57" s="1"/>
  <c r="L449" i="57" s="1"/>
  <c r="I406" i="57"/>
  <c r="J404" i="57"/>
  <c r="K404" i="57" s="1"/>
  <c r="L404" i="57" s="1"/>
  <c r="I389" i="57"/>
  <c r="J387" i="57"/>
  <c r="K387" i="57" s="1"/>
  <c r="L387" i="57" s="1"/>
  <c r="I340" i="57"/>
  <c r="J339" i="57"/>
  <c r="K339" i="57" s="1"/>
  <c r="L339" i="57" s="1"/>
  <c r="I319" i="57"/>
  <c r="J316" i="57"/>
  <c r="K316" i="57" s="1"/>
  <c r="L316" i="57" s="1"/>
  <c r="I368" i="57"/>
  <c r="J368" i="57" s="1"/>
  <c r="K368" i="57" s="1"/>
  <c r="L368" i="57" s="1"/>
  <c r="J367" i="57"/>
  <c r="K367" i="57" s="1"/>
  <c r="L367" i="57" s="1"/>
  <c r="I277" i="57"/>
  <c r="J275" i="57"/>
  <c r="K275" i="57" s="1"/>
  <c r="L275" i="57" s="1"/>
  <c r="I260" i="57"/>
  <c r="J258" i="57"/>
  <c r="K258" i="57" s="1"/>
  <c r="L258" i="57" s="1"/>
  <c r="I295" i="57"/>
  <c r="J295" i="57" s="1"/>
  <c r="K295" i="57" s="1"/>
  <c r="L295" i="57" s="1"/>
  <c r="J294" i="57"/>
  <c r="K294" i="57" s="1"/>
  <c r="L294" i="57" s="1"/>
  <c r="J216" i="57"/>
  <c r="K216" i="57" s="1"/>
  <c r="L216" i="57" s="1"/>
  <c r="I217" i="57"/>
  <c r="J228" i="57"/>
  <c r="K228" i="57" s="1"/>
  <c r="L228" i="57" s="1"/>
  <c r="I229" i="57"/>
  <c r="J241" i="57"/>
  <c r="K241" i="57" s="1"/>
  <c r="L241" i="57" s="1"/>
  <c r="I242" i="57"/>
  <c r="J242" i="57" s="1"/>
  <c r="K242" i="57" s="1"/>
  <c r="L242" i="57" s="1"/>
  <c r="I202" i="57"/>
  <c r="J201" i="57"/>
  <c r="K201" i="57" s="1"/>
  <c r="L201" i="57" s="1"/>
  <c r="I190" i="57"/>
  <c r="J189" i="57"/>
  <c r="K189" i="57" s="1"/>
  <c r="L189" i="57" s="1"/>
  <c r="J178" i="57"/>
  <c r="K178" i="57" s="1"/>
  <c r="L178" i="57" s="1"/>
  <c r="I179" i="57"/>
  <c r="J120" i="57"/>
  <c r="K120" i="57" s="1"/>
  <c r="L120" i="57" s="1"/>
  <c r="I122" i="57"/>
  <c r="J159" i="57"/>
  <c r="K159" i="57" s="1"/>
  <c r="L159" i="57" s="1"/>
  <c r="I161" i="57"/>
  <c r="J138" i="57"/>
  <c r="K138" i="57" s="1"/>
  <c r="L138" i="57" s="1"/>
  <c r="I140" i="57"/>
  <c r="J80" i="57"/>
  <c r="K80" i="57" s="1"/>
  <c r="L80" i="57" s="1"/>
  <c r="I81" i="57"/>
  <c r="F53" i="92"/>
  <c r="G53" i="92" s="1"/>
  <c r="H53" i="92" s="1"/>
  <c r="F52" i="92"/>
  <c r="G52" i="92" s="1"/>
  <c r="H52" i="92" s="1"/>
  <c r="F51" i="92"/>
  <c r="G51" i="92" s="1"/>
  <c r="H51" i="92" s="1"/>
  <c r="F50" i="92"/>
  <c r="G50" i="92" s="1"/>
  <c r="H50" i="92" s="1"/>
  <c r="F49" i="92"/>
  <c r="G49" i="92" s="1"/>
  <c r="H49" i="92" s="1"/>
  <c r="F48" i="92"/>
  <c r="G48" i="92" s="1"/>
  <c r="H48" i="92" s="1"/>
  <c r="F47" i="92"/>
  <c r="G47" i="92" s="1"/>
  <c r="H47" i="92" s="1"/>
  <c r="F46" i="92"/>
  <c r="G46" i="92" s="1"/>
  <c r="H46" i="92" s="1"/>
  <c r="F45" i="92"/>
  <c r="G45" i="92" s="1"/>
  <c r="H45" i="92" s="1"/>
  <c r="F44" i="92"/>
  <c r="G44" i="92" s="1"/>
  <c r="H44" i="92" s="1"/>
  <c r="F43" i="92"/>
  <c r="G43" i="92" s="1"/>
  <c r="H43" i="92" s="1"/>
  <c r="F42" i="92"/>
  <c r="G42" i="92" s="1"/>
  <c r="H42" i="92" s="1"/>
  <c r="F41" i="92"/>
  <c r="G41" i="92" s="1"/>
  <c r="H41" i="92" s="1"/>
  <c r="F40" i="92"/>
  <c r="G40" i="92" s="1"/>
  <c r="H40" i="92" s="1"/>
  <c r="F39" i="92"/>
  <c r="G39" i="92" s="1"/>
  <c r="H39" i="92" s="1"/>
  <c r="F38" i="92"/>
  <c r="G38" i="92" s="1"/>
  <c r="H38" i="92" s="1"/>
  <c r="F37" i="92"/>
  <c r="G37" i="92" s="1"/>
  <c r="H37" i="92" s="1"/>
  <c r="F36" i="92"/>
  <c r="G36" i="92" s="1"/>
  <c r="H36" i="92" s="1"/>
  <c r="F35" i="92"/>
  <c r="G35" i="92" s="1"/>
  <c r="H35" i="92" s="1"/>
  <c r="F34" i="92"/>
  <c r="G34" i="92" s="1"/>
  <c r="H34" i="92" s="1"/>
  <c r="F33" i="92"/>
  <c r="G33" i="92" s="1"/>
  <c r="H33" i="92" s="1"/>
  <c r="F32" i="92"/>
  <c r="G32" i="92" s="1"/>
  <c r="H32" i="92" s="1"/>
  <c r="F31" i="92"/>
  <c r="G31" i="92" s="1"/>
  <c r="H31" i="92" s="1"/>
  <c r="F30" i="92"/>
  <c r="G30" i="92" s="1"/>
  <c r="H30" i="92" s="1"/>
  <c r="F29" i="92"/>
  <c r="G29" i="92" s="1"/>
  <c r="H29" i="92" s="1"/>
  <c r="F28" i="92"/>
  <c r="G28" i="92" s="1"/>
  <c r="H28" i="92" s="1"/>
  <c r="F27" i="92"/>
  <c r="G27" i="92" s="1"/>
  <c r="H27" i="92" s="1"/>
  <c r="F26" i="92"/>
  <c r="G26" i="92" s="1"/>
  <c r="H26" i="92" s="1"/>
  <c r="F25" i="92"/>
  <c r="G25" i="92" s="1"/>
  <c r="H25" i="92" s="1"/>
  <c r="F24" i="92"/>
  <c r="G24" i="92" s="1"/>
  <c r="H24" i="92" s="1"/>
  <c r="F23" i="92"/>
  <c r="G23" i="92" s="1"/>
  <c r="H23" i="92" s="1"/>
  <c r="F22" i="92"/>
  <c r="G22" i="92" s="1"/>
  <c r="H22" i="92" s="1"/>
  <c r="F21" i="92"/>
  <c r="G21" i="92" s="1"/>
  <c r="H21" i="92" s="1"/>
  <c r="F20" i="92"/>
  <c r="G20" i="92" s="1"/>
  <c r="H20" i="92" s="1"/>
  <c r="F19" i="92"/>
  <c r="G19" i="92" s="1"/>
  <c r="H19" i="92" s="1"/>
  <c r="F18" i="92"/>
  <c r="G18" i="92" s="1"/>
  <c r="H18" i="92" s="1"/>
  <c r="F17" i="92"/>
  <c r="G17" i="92" s="1"/>
  <c r="H17" i="92" s="1"/>
  <c r="F16" i="92"/>
  <c r="G16" i="92" s="1"/>
  <c r="H16" i="92" s="1"/>
  <c r="F15" i="92"/>
  <c r="G15" i="92" s="1"/>
  <c r="H15" i="92" s="1"/>
  <c r="F14" i="92"/>
  <c r="G14" i="92" s="1"/>
  <c r="H14" i="92" s="1"/>
  <c r="F13" i="92"/>
  <c r="G13" i="92" s="1"/>
  <c r="H13" i="92" s="1"/>
  <c r="F12" i="92"/>
  <c r="G12" i="92" s="1"/>
  <c r="H12" i="92" s="1"/>
  <c r="F11" i="92"/>
  <c r="G11" i="92" s="1"/>
  <c r="H11" i="92" s="1"/>
  <c r="F10" i="92"/>
  <c r="G10" i="92" s="1"/>
  <c r="H10" i="92" s="1"/>
  <c r="F9" i="92"/>
  <c r="G9" i="92" s="1"/>
  <c r="H9" i="92" s="1"/>
  <c r="F8" i="92"/>
  <c r="G8" i="92" s="1"/>
  <c r="H8" i="92" s="1"/>
  <c r="F7" i="92"/>
  <c r="G7" i="92" s="1"/>
  <c r="H7" i="92" s="1"/>
  <c r="F6" i="92"/>
  <c r="G6" i="92" s="1"/>
  <c r="H6" i="92" s="1"/>
  <c r="F5" i="92"/>
  <c r="G5" i="92" s="1"/>
  <c r="H5" i="92" s="1"/>
  <c r="F4" i="92"/>
  <c r="G4" i="92" s="1"/>
  <c r="H4" i="92" s="1"/>
  <c r="I500" i="57" l="1"/>
  <c r="J498" i="57"/>
  <c r="K498" i="57" s="1"/>
  <c r="L498" i="57" s="1"/>
  <c r="J477" i="57"/>
  <c r="K477" i="57" s="1"/>
  <c r="L477" i="57" s="1"/>
  <c r="I479" i="57"/>
  <c r="I451" i="57"/>
  <c r="J450" i="57"/>
  <c r="K450" i="57" s="1"/>
  <c r="L450" i="57" s="1"/>
  <c r="I440" i="57"/>
  <c r="J440" i="57" s="1"/>
  <c r="K440" i="57" s="1"/>
  <c r="L440" i="57" s="1"/>
  <c r="J439" i="57"/>
  <c r="K439" i="57" s="1"/>
  <c r="L439" i="57" s="1"/>
  <c r="J389" i="57"/>
  <c r="K389" i="57" s="1"/>
  <c r="L389" i="57" s="1"/>
  <c r="I390" i="57"/>
  <c r="J406" i="57"/>
  <c r="K406" i="57" s="1"/>
  <c r="L406" i="57" s="1"/>
  <c r="I407" i="57"/>
  <c r="J319" i="57"/>
  <c r="K319" i="57" s="1"/>
  <c r="L319" i="57" s="1"/>
  <c r="I320" i="57"/>
  <c r="I343" i="57"/>
  <c r="J340" i="57"/>
  <c r="K340" i="57" s="1"/>
  <c r="L340" i="57" s="1"/>
  <c r="J260" i="57"/>
  <c r="K260" i="57" s="1"/>
  <c r="L260" i="57" s="1"/>
  <c r="I261" i="57"/>
  <c r="I278" i="57"/>
  <c r="J277" i="57"/>
  <c r="K277" i="57" s="1"/>
  <c r="L277" i="57" s="1"/>
  <c r="J229" i="57"/>
  <c r="K229" i="57" s="1"/>
  <c r="L229" i="57" s="1"/>
  <c r="I230" i="57"/>
  <c r="I218" i="57"/>
  <c r="J217" i="57"/>
  <c r="K217" i="57" s="1"/>
  <c r="L217" i="57" s="1"/>
  <c r="I191" i="57"/>
  <c r="J190" i="57"/>
  <c r="K190" i="57" s="1"/>
  <c r="L190" i="57" s="1"/>
  <c r="I180" i="57"/>
  <c r="J179" i="57"/>
  <c r="K179" i="57" s="1"/>
  <c r="L179" i="57" s="1"/>
  <c r="I203" i="57"/>
  <c r="J203" i="57" s="1"/>
  <c r="K203" i="57" s="1"/>
  <c r="L203" i="57" s="1"/>
  <c r="J202" i="57"/>
  <c r="K202" i="57" s="1"/>
  <c r="L202" i="57" s="1"/>
  <c r="I141" i="57"/>
  <c r="J140" i="57"/>
  <c r="K140" i="57" s="1"/>
  <c r="L140" i="57" s="1"/>
  <c r="I123" i="57"/>
  <c r="J122" i="57"/>
  <c r="K122" i="57" s="1"/>
  <c r="L122" i="57" s="1"/>
  <c r="I162" i="57"/>
  <c r="J161" i="57"/>
  <c r="K161" i="57" s="1"/>
  <c r="L161" i="57" s="1"/>
  <c r="I82" i="57"/>
  <c r="J81" i="57"/>
  <c r="K81" i="57" s="1"/>
  <c r="L81" i="57" s="1"/>
  <c r="F36" i="91"/>
  <c r="G36" i="91" s="1"/>
  <c r="H36" i="91" s="1"/>
  <c r="F35" i="91"/>
  <c r="G35" i="91" s="1"/>
  <c r="H35" i="91" s="1"/>
  <c r="F34" i="91"/>
  <c r="G34" i="91" s="1"/>
  <c r="H34" i="91" s="1"/>
  <c r="F33" i="91"/>
  <c r="G33" i="91" s="1"/>
  <c r="H33" i="91" s="1"/>
  <c r="F32" i="91"/>
  <c r="G32" i="91" s="1"/>
  <c r="H32" i="91" s="1"/>
  <c r="F31" i="91"/>
  <c r="G31" i="91" s="1"/>
  <c r="H31" i="91" s="1"/>
  <c r="F30" i="91"/>
  <c r="G30" i="91" s="1"/>
  <c r="H30" i="91" s="1"/>
  <c r="F29" i="91"/>
  <c r="G29" i="91" s="1"/>
  <c r="H29" i="91" s="1"/>
  <c r="F28" i="91"/>
  <c r="G28" i="91" s="1"/>
  <c r="H28" i="91" s="1"/>
  <c r="F27" i="91"/>
  <c r="G27" i="91" s="1"/>
  <c r="H27" i="91" s="1"/>
  <c r="F26" i="91"/>
  <c r="G26" i="91" s="1"/>
  <c r="H26" i="91" s="1"/>
  <c r="F25" i="91"/>
  <c r="G25" i="91" s="1"/>
  <c r="H25" i="91" s="1"/>
  <c r="F24" i="91"/>
  <c r="G24" i="91" s="1"/>
  <c r="H24" i="91" s="1"/>
  <c r="F23" i="91"/>
  <c r="G23" i="91" s="1"/>
  <c r="H23" i="91" s="1"/>
  <c r="F22" i="91"/>
  <c r="G22" i="91" s="1"/>
  <c r="H22" i="91" s="1"/>
  <c r="F21" i="91"/>
  <c r="G21" i="91" s="1"/>
  <c r="H21" i="91" s="1"/>
  <c r="F20" i="91"/>
  <c r="G20" i="91" s="1"/>
  <c r="H20" i="91" s="1"/>
  <c r="F19" i="91"/>
  <c r="G19" i="91" s="1"/>
  <c r="H19" i="91" s="1"/>
  <c r="F18" i="91"/>
  <c r="G18" i="91" s="1"/>
  <c r="H18" i="91" s="1"/>
  <c r="F17" i="91"/>
  <c r="G17" i="91" s="1"/>
  <c r="H17" i="91" s="1"/>
  <c r="F16" i="91"/>
  <c r="G16" i="91" s="1"/>
  <c r="H16" i="91" s="1"/>
  <c r="F15" i="91"/>
  <c r="G15" i="91" s="1"/>
  <c r="H15" i="91" s="1"/>
  <c r="F14" i="91"/>
  <c r="G14" i="91" s="1"/>
  <c r="H14" i="91" s="1"/>
  <c r="F13" i="91"/>
  <c r="G13" i="91" s="1"/>
  <c r="H13" i="91" s="1"/>
  <c r="F12" i="91"/>
  <c r="G12" i="91" s="1"/>
  <c r="H12" i="91" s="1"/>
  <c r="F11" i="91"/>
  <c r="G11" i="91" s="1"/>
  <c r="H11" i="91" s="1"/>
  <c r="F10" i="91"/>
  <c r="G10" i="91" s="1"/>
  <c r="H10" i="91" s="1"/>
  <c r="F9" i="91"/>
  <c r="G9" i="91" s="1"/>
  <c r="H9" i="91" s="1"/>
  <c r="F8" i="91"/>
  <c r="G8" i="91" s="1"/>
  <c r="H8" i="91" s="1"/>
  <c r="F7" i="91"/>
  <c r="G7" i="91" s="1"/>
  <c r="H7" i="91" s="1"/>
  <c r="F6" i="91"/>
  <c r="G6" i="91" s="1"/>
  <c r="H6" i="91" s="1"/>
  <c r="F5" i="91"/>
  <c r="G5" i="91" s="1"/>
  <c r="H5" i="91" s="1"/>
  <c r="F4" i="91"/>
  <c r="G4" i="91" s="1"/>
  <c r="H4" i="91" s="1"/>
  <c r="F3" i="91"/>
  <c r="G3" i="91" s="1"/>
  <c r="H3" i="91" s="1"/>
  <c r="J479" i="57" l="1"/>
  <c r="K479" i="57" s="1"/>
  <c r="L479" i="57" s="1"/>
  <c r="I480" i="57"/>
  <c r="I501" i="57"/>
  <c r="J500" i="57"/>
  <c r="K500" i="57" s="1"/>
  <c r="L500" i="57" s="1"/>
  <c r="J451" i="57"/>
  <c r="K451" i="57" s="1"/>
  <c r="L451" i="57" s="1"/>
  <c r="I452" i="57"/>
  <c r="I409" i="57"/>
  <c r="J407" i="57"/>
  <c r="K407" i="57" s="1"/>
  <c r="L407" i="57" s="1"/>
  <c r="I392" i="57"/>
  <c r="J392" i="57" s="1"/>
  <c r="K392" i="57" s="1"/>
  <c r="L392" i="57" s="1"/>
  <c r="J390" i="57"/>
  <c r="K390" i="57" s="1"/>
  <c r="L390" i="57" s="1"/>
  <c r="I344" i="57"/>
  <c r="J343" i="57"/>
  <c r="K343" i="57" s="1"/>
  <c r="L343" i="57" s="1"/>
  <c r="I323" i="57"/>
  <c r="J323" i="57" s="1"/>
  <c r="K323" i="57" s="1"/>
  <c r="L323" i="57" s="1"/>
  <c r="J320" i="57"/>
  <c r="K320" i="57" s="1"/>
  <c r="L320" i="57" s="1"/>
  <c r="I280" i="57"/>
  <c r="J278" i="57"/>
  <c r="K278" i="57" s="1"/>
  <c r="L278" i="57" s="1"/>
  <c r="I263" i="57"/>
  <c r="J263" i="57" s="1"/>
  <c r="K263" i="57" s="1"/>
  <c r="L263" i="57" s="1"/>
  <c r="J261" i="57"/>
  <c r="K261" i="57" s="1"/>
  <c r="L261" i="57" s="1"/>
  <c r="I219" i="57"/>
  <c r="J219" i="57" s="1"/>
  <c r="K219" i="57" s="1"/>
  <c r="L219" i="57" s="1"/>
  <c r="J218" i="57"/>
  <c r="K218" i="57" s="1"/>
  <c r="L218" i="57" s="1"/>
  <c r="I231" i="57"/>
  <c r="J230" i="57"/>
  <c r="K230" i="57" s="1"/>
  <c r="L230" i="57" s="1"/>
  <c r="J180" i="57"/>
  <c r="K180" i="57" s="1"/>
  <c r="L180" i="57" s="1"/>
  <c r="I181" i="57"/>
  <c r="I192" i="57"/>
  <c r="J191" i="57"/>
  <c r="K191" i="57" s="1"/>
  <c r="L191" i="57" s="1"/>
  <c r="I125" i="57"/>
  <c r="J123" i="57"/>
  <c r="K123" i="57" s="1"/>
  <c r="L123" i="57" s="1"/>
  <c r="I164" i="57"/>
  <c r="J162" i="57"/>
  <c r="K162" i="57" s="1"/>
  <c r="L162" i="57" s="1"/>
  <c r="I143" i="57"/>
  <c r="J141" i="57"/>
  <c r="K141" i="57" s="1"/>
  <c r="L141" i="57" s="1"/>
  <c r="J82" i="57"/>
  <c r="K82" i="57" s="1"/>
  <c r="L82" i="57" s="1"/>
  <c r="I83" i="57"/>
  <c r="S225" i="70"/>
  <c r="R161" i="70"/>
  <c r="Q119" i="70"/>
  <c r="G170" i="70"/>
  <c r="H170" i="70" s="1"/>
  <c r="I170" i="70" s="1"/>
  <c r="S108" i="70"/>
  <c r="U44" i="70"/>
  <c r="F13" i="89"/>
  <c r="H13" i="89" s="1"/>
  <c r="F11" i="89"/>
  <c r="H11" i="89" s="1"/>
  <c r="F9" i="89"/>
  <c r="H9" i="89" s="1"/>
  <c r="F7" i="89"/>
  <c r="H7" i="89" s="1"/>
  <c r="F14" i="89"/>
  <c r="H14" i="89" s="1"/>
  <c r="F12" i="89"/>
  <c r="H12" i="89" s="1"/>
  <c r="F10" i="89"/>
  <c r="H10" i="89" s="1"/>
  <c r="F8" i="89"/>
  <c r="H8" i="89" s="1"/>
  <c r="F6" i="89"/>
  <c r="H6" i="89" s="1"/>
  <c r="F19" i="89"/>
  <c r="G19" i="89" s="1"/>
  <c r="H19" i="89" s="1"/>
  <c r="F18" i="89"/>
  <c r="G18" i="89" s="1"/>
  <c r="H18" i="89" s="1"/>
  <c r="F17" i="89"/>
  <c r="H17" i="89" s="1"/>
  <c r="F16" i="89"/>
  <c r="H16" i="89" s="1"/>
  <c r="F15" i="89"/>
  <c r="H15" i="89" s="1"/>
  <c r="F5" i="89"/>
  <c r="H5" i="89" s="1"/>
  <c r="F4" i="89"/>
  <c r="H4" i="89" s="1"/>
  <c r="F3" i="89"/>
  <c r="H3" i="89" s="1"/>
  <c r="I503" i="57" l="1"/>
  <c r="J503" i="57" s="1"/>
  <c r="K503" i="57" s="1"/>
  <c r="L503" i="57" s="1"/>
  <c r="J501" i="57"/>
  <c r="K501" i="57" s="1"/>
  <c r="L501" i="57" s="1"/>
  <c r="I482" i="57"/>
  <c r="J482" i="57" s="1"/>
  <c r="K482" i="57" s="1"/>
  <c r="L482" i="57" s="1"/>
  <c r="J480" i="57"/>
  <c r="K480" i="57" s="1"/>
  <c r="L480" i="57" s="1"/>
  <c r="J452" i="57"/>
  <c r="K452" i="57" s="1"/>
  <c r="L452" i="57" s="1"/>
  <c r="I453" i="57"/>
  <c r="J409" i="57"/>
  <c r="K409" i="57" s="1"/>
  <c r="L409" i="57" s="1"/>
  <c r="I410" i="57"/>
  <c r="I347" i="57"/>
  <c r="J344" i="57"/>
  <c r="K344" i="57" s="1"/>
  <c r="L344" i="57" s="1"/>
  <c r="I281" i="57"/>
  <c r="J280" i="57"/>
  <c r="K280" i="57" s="1"/>
  <c r="L280" i="57" s="1"/>
  <c r="I232" i="57"/>
  <c r="J231" i="57"/>
  <c r="K231" i="57" s="1"/>
  <c r="L231" i="57" s="1"/>
  <c r="J192" i="57"/>
  <c r="K192" i="57" s="1"/>
  <c r="L192" i="57" s="1"/>
  <c r="I193" i="57"/>
  <c r="I182" i="57"/>
  <c r="J182" i="57" s="1"/>
  <c r="K182" i="57" s="1"/>
  <c r="L182" i="57" s="1"/>
  <c r="J181" i="57"/>
  <c r="K181" i="57" s="1"/>
  <c r="L181" i="57" s="1"/>
  <c r="J164" i="57"/>
  <c r="K164" i="57" s="1"/>
  <c r="L164" i="57" s="1"/>
  <c r="I165" i="57"/>
  <c r="J165" i="57" s="1"/>
  <c r="K165" i="57" s="1"/>
  <c r="L165" i="57" s="1"/>
  <c r="J143" i="57"/>
  <c r="K143" i="57" s="1"/>
  <c r="L143" i="57" s="1"/>
  <c r="I144" i="57"/>
  <c r="J125" i="57"/>
  <c r="K125" i="57" s="1"/>
  <c r="L125" i="57" s="1"/>
  <c r="I126" i="57"/>
  <c r="I84" i="57"/>
  <c r="J83" i="57"/>
  <c r="K83" i="57" s="1"/>
  <c r="L83" i="57" s="1"/>
  <c r="F36" i="90"/>
  <c r="G36" i="90" s="1"/>
  <c r="H36" i="90" s="1"/>
  <c r="F34" i="90"/>
  <c r="G34" i="90" s="1"/>
  <c r="H34" i="90" s="1"/>
  <c r="F32" i="90"/>
  <c r="G32" i="90" s="1"/>
  <c r="H32" i="90" s="1"/>
  <c r="F30" i="90"/>
  <c r="G30" i="90" s="1"/>
  <c r="H30" i="90" s="1"/>
  <c r="F35" i="90"/>
  <c r="G35" i="90" s="1"/>
  <c r="H35" i="90" s="1"/>
  <c r="F33" i="90"/>
  <c r="G33" i="90" s="1"/>
  <c r="H33" i="90" s="1"/>
  <c r="F31" i="90"/>
  <c r="G31" i="90" s="1"/>
  <c r="H31" i="90" s="1"/>
  <c r="F29" i="90"/>
  <c r="G29" i="90" s="1"/>
  <c r="H29" i="90" s="1"/>
  <c r="F25" i="90"/>
  <c r="G25" i="90" s="1"/>
  <c r="H25" i="90" s="1"/>
  <c r="F10" i="90"/>
  <c r="G10" i="90" s="1"/>
  <c r="H10" i="90" s="1"/>
  <c r="F18" i="90"/>
  <c r="G18" i="90" s="1"/>
  <c r="H18" i="90" s="1"/>
  <c r="F24" i="90"/>
  <c r="G24" i="90" s="1"/>
  <c r="H24" i="90" s="1"/>
  <c r="F22" i="90"/>
  <c r="G22" i="90" s="1"/>
  <c r="H22" i="90" s="1"/>
  <c r="F20" i="90"/>
  <c r="G20" i="90" s="1"/>
  <c r="H20" i="90" s="1"/>
  <c r="F16" i="90"/>
  <c r="G16" i="90" s="1"/>
  <c r="H16" i="90" s="1"/>
  <c r="F12" i="90"/>
  <c r="G12" i="90" s="1"/>
  <c r="H12" i="90" s="1"/>
  <c r="F8" i="90"/>
  <c r="G8" i="90" s="1"/>
  <c r="H8" i="90" s="1"/>
  <c r="F6" i="90"/>
  <c r="G6" i="90" s="1"/>
  <c r="H6" i="90" s="1"/>
  <c r="F9" i="90"/>
  <c r="G9" i="90" s="1"/>
  <c r="H9" i="90" s="1"/>
  <c r="F23" i="90"/>
  <c r="G23" i="90" s="1"/>
  <c r="H23" i="90" s="1"/>
  <c r="F21" i="90"/>
  <c r="G21" i="90" s="1"/>
  <c r="H21" i="90" s="1"/>
  <c r="F19" i="90"/>
  <c r="G19" i="90" s="1"/>
  <c r="H19" i="90" s="1"/>
  <c r="F17" i="90"/>
  <c r="G17" i="90" s="1"/>
  <c r="H17" i="90" s="1"/>
  <c r="F15" i="90"/>
  <c r="G15" i="90" s="1"/>
  <c r="H15" i="90" s="1"/>
  <c r="F11" i="90"/>
  <c r="G11" i="90" s="1"/>
  <c r="H11" i="90" s="1"/>
  <c r="F7" i="90"/>
  <c r="G7" i="90" s="1"/>
  <c r="H7" i="90" s="1"/>
  <c r="F5" i="90"/>
  <c r="G5" i="90" s="1"/>
  <c r="H5" i="90" s="1"/>
  <c r="F27" i="90"/>
  <c r="G27" i="90" s="1"/>
  <c r="H27" i="90" s="1"/>
  <c r="F26" i="90"/>
  <c r="G26" i="90" s="1"/>
  <c r="H26" i="90" s="1"/>
  <c r="F13" i="90"/>
  <c r="G13" i="90" s="1"/>
  <c r="H13" i="90" s="1"/>
  <c r="F4" i="90"/>
  <c r="G4" i="90" s="1"/>
  <c r="H4" i="90" s="1"/>
  <c r="F3" i="90"/>
  <c r="G3" i="90" s="1"/>
  <c r="H3" i="90" s="1"/>
  <c r="P12" i="85"/>
  <c r="J453" i="57" l="1"/>
  <c r="K453" i="57" s="1"/>
  <c r="L453" i="57" s="1"/>
  <c r="I454" i="57"/>
  <c r="J454" i="57" s="1"/>
  <c r="K454" i="57" s="1"/>
  <c r="L454" i="57" s="1"/>
  <c r="I412" i="57"/>
  <c r="J412" i="57" s="1"/>
  <c r="K412" i="57" s="1"/>
  <c r="L412" i="57" s="1"/>
  <c r="J410" i="57"/>
  <c r="K410" i="57" s="1"/>
  <c r="L410" i="57" s="1"/>
  <c r="I348" i="57"/>
  <c r="J347" i="57"/>
  <c r="K347" i="57" s="1"/>
  <c r="L347" i="57" s="1"/>
  <c r="I283" i="57"/>
  <c r="J283" i="57" s="1"/>
  <c r="K283" i="57" s="1"/>
  <c r="L283" i="57" s="1"/>
  <c r="J281" i="57"/>
  <c r="K281" i="57" s="1"/>
  <c r="L281" i="57" s="1"/>
  <c r="J232" i="57"/>
  <c r="K232" i="57" s="1"/>
  <c r="L232" i="57" s="1"/>
  <c r="I233" i="57"/>
  <c r="J233" i="57" s="1"/>
  <c r="K233" i="57" s="1"/>
  <c r="L233" i="57" s="1"/>
  <c r="I194" i="57"/>
  <c r="J193" i="57"/>
  <c r="K193" i="57" s="1"/>
  <c r="L193" i="57" s="1"/>
  <c r="I128" i="57"/>
  <c r="J126" i="57"/>
  <c r="K126" i="57" s="1"/>
  <c r="L126" i="57" s="1"/>
  <c r="J144" i="57"/>
  <c r="K144" i="57" s="1"/>
  <c r="L144" i="57" s="1"/>
  <c r="I146" i="57"/>
  <c r="J84" i="57"/>
  <c r="K84" i="57" s="1"/>
  <c r="L84" i="57" s="1"/>
  <c r="I85" i="57"/>
  <c r="F54" i="85"/>
  <c r="G54" i="85" s="1"/>
  <c r="H54" i="85" s="1"/>
  <c r="F51" i="85"/>
  <c r="G51" i="85" s="1"/>
  <c r="H51" i="85" s="1"/>
  <c r="F48" i="85"/>
  <c r="G48" i="85" s="1"/>
  <c r="H48" i="85" s="1"/>
  <c r="F45" i="85"/>
  <c r="G45" i="85" s="1"/>
  <c r="H45" i="85" s="1"/>
  <c r="F42" i="85"/>
  <c r="G42" i="85" s="1"/>
  <c r="H42" i="85" s="1"/>
  <c r="F39" i="85"/>
  <c r="G39" i="85" s="1"/>
  <c r="H39" i="85" s="1"/>
  <c r="F36" i="85"/>
  <c r="G36" i="85" s="1"/>
  <c r="H36" i="85" s="1"/>
  <c r="F33" i="85"/>
  <c r="G33" i="85" s="1"/>
  <c r="H33" i="85" s="1"/>
  <c r="F30" i="85"/>
  <c r="G30" i="85" s="1"/>
  <c r="H30" i="85" s="1"/>
  <c r="F27" i="85"/>
  <c r="G27" i="85" s="1"/>
  <c r="H27" i="85" s="1"/>
  <c r="F53" i="85"/>
  <c r="G53" i="85" s="1"/>
  <c r="H53" i="85" s="1"/>
  <c r="F50" i="85"/>
  <c r="G50" i="85" s="1"/>
  <c r="H50" i="85" s="1"/>
  <c r="F47" i="85"/>
  <c r="G47" i="85" s="1"/>
  <c r="H47" i="85" s="1"/>
  <c r="F44" i="85"/>
  <c r="G44" i="85" s="1"/>
  <c r="H44" i="85" s="1"/>
  <c r="F41" i="85"/>
  <c r="G41" i="85" s="1"/>
  <c r="H41" i="85" s="1"/>
  <c r="F38" i="85"/>
  <c r="G38" i="85" s="1"/>
  <c r="H38" i="85" s="1"/>
  <c r="F35" i="85"/>
  <c r="G35" i="85" s="1"/>
  <c r="H35" i="85" s="1"/>
  <c r="F32" i="85"/>
  <c r="G32" i="85" s="1"/>
  <c r="H32" i="85" s="1"/>
  <c r="F29" i="85"/>
  <c r="G29" i="85" s="1"/>
  <c r="H29" i="85" s="1"/>
  <c r="F26" i="85"/>
  <c r="G26" i="85" s="1"/>
  <c r="H26" i="85" s="1"/>
  <c r="F37" i="85"/>
  <c r="G37" i="85" s="1"/>
  <c r="H37" i="85" s="1"/>
  <c r="F31" i="85"/>
  <c r="G31" i="85" s="1"/>
  <c r="H31" i="85" s="1"/>
  <c r="F28" i="85"/>
  <c r="G28" i="85" s="1"/>
  <c r="H28" i="85" s="1"/>
  <c r="F25" i="85"/>
  <c r="G25" i="85" s="1"/>
  <c r="H25" i="85" s="1"/>
  <c r="F52" i="85"/>
  <c r="G52" i="85" s="1"/>
  <c r="H52" i="85" s="1"/>
  <c r="F49" i="85"/>
  <c r="G49" i="85" s="1"/>
  <c r="H49" i="85" s="1"/>
  <c r="F46" i="85"/>
  <c r="G46" i="85" s="1"/>
  <c r="H46" i="85" s="1"/>
  <c r="F43" i="85"/>
  <c r="G43" i="85" s="1"/>
  <c r="H43" i="85" s="1"/>
  <c r="F40" i="85"/>
  <c r="G40" i="85" s="1"/>
  <c r="H40" i="85" s="1"/>
  <c r="F34" i="85"/>
  <c r="G34" i="85" s="1"/>
  <c r="H34" i="85" s="1"/>
  <c r="F21" i="85"/>
  <c r="G21" i="85" s="1"/>
  <c r="H21" i="85" s="1"/>
  <c r="F18" i="85"/>
  <c r="G18" i="85" s="1"/>
  <c r="H18" i="85" s="1"/>
  <c r="F15" i="85"/>
  <c r="G15" i="85" s="1"/>
  <c r="H15" i="85" s="1"/>
  <c r="F17" i="85"/>
  <c r="G17" i="85" s="1"/>
  <c r="H17" i="85" s="1"/>
  <c r="F14" i="85"/>
  <c r="G14" i="85" s="1"/>
  <c r="H14" i="85" s="1"/>
  <c r="F20" i="85"/>
  <c r="G20" i="85" s="1"/>
  <c r="H20" i="85" s="1"/>
  <c r="F16" i="85"/>
  <c r="G16" i="85" s="1"/>
  <c r="H16" i="85" s="1"/>
  <c r="F19" i="85"/>
  <c r="G19" i="85" s="1"/>
  <c r="H19" i="85" s="1"/>
  <c r="F13" i="85"/>
  <c r="G13" i="85" s="1"/>
  <c r="H13" i="85" s="1"/>
  <c r="F24" i="85"/>
  <c r="G24" i="85" s="1"/>
  <c r="H24" i="85" s="1"/>
  <c r="F23" i="85"/>
  <c r="G23" i="85" s="1"/>
  <c r="H23" i="85" s="1"/>
  <c r="F22" i="85"/>
  <c r="G22" i="85" s="1"/>
  <c r="H22" i="85" s="1"/>
  <c r="F12" i="85"/>
  <c r="G12" i="85" s="1"/>
  <c r="H12" i="85" s="1"/>
  <c r="F11" i="85"/>
  <c r="G11" i="85" s="1"/>
  <c r="H11" i="85" s="1"/>
  <c r="F10" i="85"/>
  <c r="G10" i="85" s="1"/>
  <c r="H10" i="85" s="1"/>
  <c r="F9" i="85"/>
  <c r="G9" i="85" s="1"/>
  <c r="H9" i="85" s="1"/>
  <c r="F8" i="85"/>
  <c r="G8" i="85" s="1"/>
  <c r="H8" i="85" s="1"/>
  <c r="F7" i="85"/>
  <c r="G7" i="85" s="1"/>
  <c r="H7" i="85" s="1"/>
  <c r="F6" i="85"/>
  <c r="G6" i="85" s="1"/>
  <c r="H6" i="85" s="1"/>
  <c r="F5" i="85"/>
  <c r="G5" i="85" s="1"/>
  <c r="H5" i="85" s="1"/>
  <c r="F4" i="85"/>
  <c r="G4" i="85" s="1"/>
  <c r="H4" i="85" s="1"/>
  <c r="T15" i="85"/>
  <c r="T14" i="88"/>
  <c r="F27" i="88"/>
  <c r="G27" i="88" s="1"/>
  <c r="H27" i="88" s="1"/>
  <c r="F17" i="88"/>
  <c r="G17" i="88" s="1"/>
  <c r="H17" i="88" s="1"/>
  <c r="F13" i="88"/>
  <c r="G13" i="88" s="1"/>
  <c r="H13" i="88" s="1"/>
  <c r="T14" i="84"/>
  <c r="F26" i="84"/>
  <c r="G26" i="84" s="1"/>
  <c r="H26" i="84" s="1"/>
  <c r="F20" i="84"/>
  <c r="G20" i="84" s="1"/>
  <c r="H20" i="84" s="1"/>
  <c r="F28" i="84"/>
  <c r="G28" i="84" s="1"/>
  <c r="H28" i="84" s="1"/>
  <c r="F25" i="84"/>
  <c r="G25" i="84" s="1"/>
  <c r="H25" i="84" s="1"/>
  <c r="F22" i="84"/>
  <c r="G22" i="84" s="1"/>
  <c r="H22" i="84" s="1"/>
  <c r="F19" i="84"/>
  <c r="G19" i="84" s="1"/>
  <c r="H19" i="84" s="1"/>
  <c r="F16" i="84"/>
  <c r="G16" i="84" s="1"/>
  <c r="H16" i="84" s="1"/>
  <c r="F13" i="84"/>
  <c r="G13" i="84" s="1"/>
  <c r="H13" i="84" s="1"/>
  <c r="F10" i="84"/>
  <c r="G10" i="84" s="1"/>
  <c r="H10" i="84" s="1"/>
  <c r="F7" i="84"/>
  <c r="G7" i="84" s="1"/>
  <c r="H7" i="84" s="1"/>
  <c r="F41" i="84"/>
  <c r="G41" i="84" s="1"/>
  <c r="H41" i="84" s="1"/>
  <c r="F52" i="84"/>
  <c r="G52" i="84" s="1"/>
  <c r="H52" i="84" s="1"/>
  <c r="F49" i="84"/>
  <c r="G49" i="84" s="1"/>
  <c r="H49" i="84" s="1"/>
  <c r="F46" i="84"/>
  <c r="G46" i="84" s="1"/>
  <c r="H46" i="84" s="1"/>
  <c r="F43" i="84"/>
  <c r="G43" i="84" s="1"/>
  <c r="H43" i="84" s="1"/>
  <c r="F40" i="84"/>
  <c r="G40" i="84" s="1"/>
  <c r="H40" i="84" s="1"/>
  <c r="F37" i="84"/>
  <c r="G37" i="84" s="1"/>
  <c r="H37" i="84" s="1"/>
  <c r="F34" i="84"/>
  <c r="G34" i="84" s="1"/>
  <c r="H34" i="84" s="1"/>
  <c r="F30" i="84"/>
  <c r="G30" i="84" s="1"/>
  <c r="H30" i="84" s="1"/>
  <c r="F27" i="84"/>
  <c r="G27" i="84" s="1"/>
  <c r="H27" i="84" s="1"/>
  <c r="F24" i="84"/>
  <c r="G24" i="84" s="1"/>
  <c r="H24" i="84" s="1"/>
  <c r="F21" i="84"/>
  <c r="G21" i="84" s="1"/>
  <c r="H21" i="84" s="1"/>
  <c r="F18" i="84"/>
  <c r="G18" i="84" s="1"/>
  <c r="H18" i="84" s="1"/>
  <c r="F15" i="84"/>
  <c r="G15" i="84" s="1"/>
  <c r="H15" i="84" s="1"/>
  <c r="F12" i="84"/>
  <c r="G12" i="84" s="1"/>
  <c r="H12" i="84" s="1"/>
  <c r="F9" i="84"/>
  <c r="G9" i="84" s="1"/>
  <c r="H9" i="84" s="1"/>
  <c r="F6" i="84"/>
  <c r="G6" i="84" s="1"/>
  <c r="H6" i="84" s="1"/>
  <c r="F54" i="84"/>
  <c r="G54" i="84" s="1"/>
  <c r="H54" i="84" s="1"/>
  <c r="F51" i="84"/>
  <c r="G51" i="84" s="1"/>
  <c r="H51" i="84" s="1"/>
  <c r="F48" i="84"/>
  <c r="G48" i="84" s="1"/>
  <c r="H48" i="84" s="1"/>
  <c r="F45" i="84"/>
  <c r="G45" i="84" s="1"/>
  <c r="H45" i="84" s="1"/>
  <c r="F42" i="84"/>
  <c r="G42" i="84" s="1"/>
  <c r="H42" i="84" s="1"/>
  <c r="F39" i="84"/>
  <c r="G39" i="84" s="1"/>
  <c r="H39" i="84" s="1"/>
  <c r="F36" i="84"/>
  <c r="G36" i="84" s="1"/>
  <c r="H36" i="84" s="1"/>
  <c r="F33" i="84"/>
  <c r="G33" i="84" s="1"/>
  <c r="H33" i="84" s="1"/>
  <c r="F53" i="84"/>
  <c r="G53" i="84" s="1"/>
  <c r="H53" i="84" s="1"/>
  <c r="F50" i="84"/>
  <c r="G50" i="84" s="1"/>
  <c r="H50" i="84" s="1"/>
  <c r="F47" i="84"/>
  <c r="G47" i="84" s="1"/>
  <c r="H47" i="84" s="1"/>
  <c r="F44" i="84"/>
  <c r="G44" i="84" s="1"/>
  <c r="H44" i="84" s="1"/>
  <c r="F38" i="84"/>
  <c r="G38" i="84" s="1"/>
  <c r="H38" i="84" s="1"/>
  <c r="F35" i="84"/>
  <c r="G35" i="84" s="1"/>
  <c r="H35" i="84" s="1"/>
  <c r="F32" i="84"/>
  <c r="G32" i="84" s="1"/>
  <c r="H32" i="84" s="1"/>
  <c r="F29" i="84"/>
  <c r="G29" i="84" s="1"/>
  <c r="H29" i="84" s="1"/>
  <c r="F23" i="84"/>
  <c r="G23" i="84" s="1"/>
  <c r="H23" i="84" s="1"/>
  <c r="F17" i="84"/>
  <c r="G17" i="84" s="1"/>
  <c r="H17" i="84" s="1"/>
  <c r="F14" i="84"/>
  <c r="G14" i="84" s="1"/>
  <c r="H14" i="84" s="1"/>
  <c r="F11" i="84"/>
  <c r="G11" i="84" s="1"/>
  <c r="H11" i="84" s="1"/>
  <c r="F8" i="84"/>
  <c r="G8" i="84" s="1"/>
  <c r="H8" i="84" s="1"/>
  <c r="F4" i="84"/>
  <c r="G4" i="84" s="1"/>
  <c r="H4" i="84" s="1"/>
  <c r="F5" i="84"/>
  <c r="G5" i="84" s="1"/>
  <c r="H5" i="84" s="1"/>
  <c r="F36" i="88"/>
  <c r="G36" i="88" s="1"/>
  <c r="H36" i="88" s="1"/>
  <c r="F35" i="88"/>
  <c r="G35" i="88" s="1"/>
  <c r="H35" i="88" s="1"/>
  <c r="F34" i="88"/>
  <c r="G34" i="88" s="1"/>
  <c r="H34" i="88" s="1"/>
  <c r="F33" i="88"/>
  <c r="G33" i="88" s="1"/>
  <c r="H33" i="88" s="1"/>
  <c r="F32" i="88"/>
  <c r="G32" i="88" s="1"/>
  <c r="H32" i="88" s="1"/>
  <c r="F31" i="88"/>
  <c r="G31" i="88" s="1"/>
  <c r="H31" i="88" s="1"/>
  <c r="F30" i="88"/>
  <c r="G30" i="88" s="1"/>
  <c r="H30" i="88" s="1"/>
  <c r="F29" i="88"/>
  <c r="G29" i="88" s="1"/>
  <c r="H29" i="88" s="1"/>
  <c r="F26" i="88"/>
  <c r="G26" i="88" s="1"/>
  <c r="H26" i="88" s="1"/>
  <c r="F25" i="88"/>
  <c r="G25" i="88" s="1"/>
  <c r="H25" i="88" s="1"/>
  <c r="F24" i="88"/>
  <c r="G24" i="88" s="1"/>
  <c r="H24" i="88" s="1"/>
  <c r="F23" i="88"/>
  <c r="G23" i="88" s="1"/>
  <c r="H23" i="88" s="1"/>
  <c r="F22" i="88"/>
  <c r="G22" i="88" s="1"/>
  <c r="H22" i="88" s="1"/>
  <c r="F21" i="88"/>
  <c r="G21" i="88" s="1"/>
  <c r="H21" i="88" s="1"/>
  <c r="F20" i="88"/>
  <c r="G20" i="88" s="1"/>
  <c r="H20" i="88" s="1"/>
  <c r="F19" i="88"/>
  <c r="G19" i="88" s="1"/>
  <c r="H19" i="88" s="1"/>
  <c r="F18" i="88"/>
  <c r="G18" i="88" s="1"/>
  <c r="H18" i="88" s="1"/>
  <c r="F16" i="88"/>
  <c r="G16" i="88" s="1"/>
  <c r="H16" i="88" s="1"/>
  <c r="F15" i="88"/>
  <c r="G15" i="88" s="1"/>
  <c r="H15" i="88" s="1"/>
  <c r="F12" i="88"/>
  <c r="G12" i="88" s="1"/>
  <c r="H12" i="88" s="1"/>
  <c r="F11" i="88"/>
  <c r="G11" i="88" s="1"/>
  <c r="H11" i="88" s="1"/>
  <c r="F10" i="88"/>
  <c r="G10" i="88" s="1"/>
  <c r="H10" i="88" s="1"/>
  <c r="F9" i="88"/>
  <c r="G9" i="88" s="1"/>
  <c r="H9" i="88" s="1"/>
  <c r="F8" i="88"/>
  <c r="G8" i="88" s="1"/>
  <c r="H8" i="88" s="1"/>
  <c r="F7" i="88"/>
  <c r="G7" i="88" s="1"/>
  <c r="H7" i="88" s="1"/>
  <c r="F6" i="88"/>
  <c r="G6" i="88" s="1"/>
  <c r="H6" i="88" s="1"/>
  <c r="F5" i="88"/>
  <c r="G5" i="88" s="1"/>
  <c r="H5" i="88" s="1"/>
  <c r="F4" i="88"/>
  <c r="G4" i="88" s="1"/>
  <c r="H4" i="88" s="1"/>
  <c r="F3" i="88"/>
  <c r="G3" i="88" s="1"/>
  <c r="H3" i="88" s="1"/>
  <c r="F31" i="84"/>
  <c r="G31" i="84" s="1"/>
  <c r="H31" i="84" s="1"/>
  <c r="I351" i="57" l="1"/>
  <c r="J351" i="57" s="1"/>
  <c r="K351" i="57" s="1"/>
  <c r="L351" i="57" s="1"/>
  <c r="J348" i="57"/>
  <c r="K348" i="57" s="1"/>
  <c r="L348" i="57" s="1"/>
  <c r="I195" i="57"/>
  <c r="J195" i="57" s="1"/>
  <c r="K195" i="57" s="1"/>
  <c r="L195" i="57" s="1"/>
  <c r="J194" i="57"/>
  <c r="K194" i="57" s="1"/>
  <c r="L194" i="57" s="1"/>
  <c r="J146" i="57"/>
  <c r="K146" i="57" s="1"/>
  <c r="L146" i="57" s="1"/>
  <c r="I147" i="57"/>
  <c r="I129" i="57"/>
  <c r="J128" i="57"/>
  <c r="K128" i="57" s="1"/>
  <c r="L128" i="57" s="1"/>
  <c r="I86" i="57"/>
  <c r="J85" i="57"/>
  <c r="K85" i="57" s="1"/>
  <c r="L85" i="57" s="1"/>
  <c r="D8" i="80"/>
  <c r="F7" i="80"/>
  <c r="I7" i="80" s="1"/>
  <c r="F6" i="80"/>
  <c r="I6" i="80" s="1"/>
  <c r="D5" i="80"/>
  <c r="F5" i="80"/>
  <c r="I5" i="80" s="1"/>
  <c r="P6" i="72"/>
  <c r="Q6" i="72" s="1"/>
  <c r="B6" i="72" s="1"/>
  <c r="C6" i="72" s="1"/>
  <c r="P5" i="72"/>
  <c r="Q5" i="72" s="1"/>
  <c r="B5" i="72" s="1"/>
  <c r="F5" i="72" s="1"/>
  <c r="P4" i="72"/>
  <c r="B4" i="72" s="1"/>
  <c r="C4" i="72" s="1"/>
  <c r="D4" i="72" s="1"/>
  <c r="P3" i="72"/>
  <c r="B3" i="72" s="1"/>
  <c r="C3" i="72" s="1"/>
  <c r="P2" i="72"/>
  <c r="B2" i="72" s="1"/>
  <c r="C2" i="72" s="1"/>
  <c r="D2" i="72" s="1"/>
  <c r="P15" i="72"/>
  <c r="Q15" i="72" s="1"/>
  <c r="B15" i="72" s="1"/>
  <c r="C15" i="72" s="1"/>
  <c r="J15" i="72"/>
  <c r="I15" i="72"/>
  <c r="E15" i="72"/>
  <c r="F15" i="72" s="1"/>
  <c r="A15" i="72"/>
  <c r="P14" i="72"/>
  <c r="Q14" i="72" s="1"/>
  <c r="B14" i="72" s="1"/>
  <c r="C14" i="72" s="1"/>
  <c r="J14" i="72"/>
  <c r="I14" i="72"/>
  <c r="E14" i="72"/>
  <c r="A14" i="72"/>
  <c r="P13" i="72"/>
  <c r="Q13" i="72" s="1"/>
  <c r="B13" i="72" s="1"/>
  <c r="C13" i="72" s="1"/>
  <c r="J13" i="72"/>
  <c r="I13" i="72"/>
  <c r="E13" i="72"/>
  <c r="F13" i="72" s="1"/>
  <c r="A13" i="72"/>
  <c r="P12" i="72"/>
  <c r="Q12" i="72" s="1"/>
  <c r="B12" i="72" s="1"/>
  <c r="C12" i="72" s="1"/>
  <c r="J12" i="72"/>
  <c r="I12" i="72"/>
  <c r="E12" i="72"/>
  <c r="A12" i="72"/>
  <c r="P11" i="72"/>
  <c r="Q11" i="72" s="1"/>
  <c r="B11" i="72" s="1"/>
  <c r="C11" i="72" s="1"/>
  <c r="J11" i="72"/>
  <c r="I11" i="72"/>
  <c r="E11" i="72"/>
  <c r="F11" i="72" s="1"/>
  <c r="A11" i="72"/>
  <c r="P10" i="72"/>
  <c r="Q10" i="72" s="1"/>
  <c r="B10" i="72" s="1"/>
  <c r="C10" i="72" s="1"/>
  <c r="J10" i="72"/>
  <c r="I10" i="72"/>
  <c r="E10" i="72"/>
  <c r="A10" i="72"/>
  <c r="P9" i="72"/>
  <c r="Q9" i="72" s="1"/>
  <c r="B9" i="72" s="1"/>
  <c r="C9" i="72" s="1"/>
  <c r="J9" i="72"/>
  <c r="I9" i="72"/>
  <c r="E9" i="72"/>
  <c r="F9" i="72" s="1"/>
  <c r="A9" i="72"/>
  <c r="P8" i="72"/>
  <c r="Q8" i="72" s="1"/>
  <c r="B8" i="72" s="1"/>
  <c r="C8" i="72" s="1"/>
  <c r="J8" i="72"/>
  <c r="I8" i="72"/>
  <c r="E8" i="72"/>
  <c r="A8" i="72"/>
  <c r="P7" i="72"/>
  <c r="Q7" i="72" s="1"/>
  <c r="B7" i="72" s="1"/>
  <c r="C7" i="72" s="1"/>
  <c r="J7" i="72"/>
  <c r="I7" i="72"/>
  <c r="E7" i="72"/>
  <c r="F7" i="72" s="1"/>
  <c r="A7" i="72"/>
  <c r="J6" i="72"/>
  <c r="I6" i="72"/>
  <c r="E6" i="72"/>
  <c r="A6" i="72"/>
  <c r="J5" i="72"/>
  <c r="I5" i="72"/>
  <c r="E5" i="72"/>
  <c r="A5" i="72"/>
  <c r="J4" i="72"/>
  <c r="I4" i="72"/>
  <c r="E4" i="72"/>
  <c r="A4" i="72"/>
  <c r="J3" i="72"/>
  <c r="I3" i="72"/>
  <c r="E3" i="72"/>
  <c r="A3" i="72"/>
  <c r="J2" i="72"/>
  <c r="I2" i="72"/>
  <c r="E2" i="72"/>
  <c r="A2" i="72"/>
  <c r="J6" i="80" l="1"/>
  <c r="O6" i="80"/>
  <c r="J7" i="80"/>
  <c r="O7" i="80"/>
  <c r="O5" i="80"/>
  <c r="J5" i="80"/>
  <c r="D7" i="80"/>
  <c r="F4" i="80"/>
  <c r="I4" i="80" s="1"/>
  <c r="D6" i="80"/>
  <c r="I131" i="57"/>
  <c r="J131" i="57" s="1"/>
  <c r="K131" i="57" s="1"/>
  <c r="L131" i="57" s="1"/>
  <c r="J129" i="57"/>
  <c r="K129" i="57" s="1"/>
  <c r="L129" i="57" s="1"/>
  <c r="I149" i="57"/>
  <c r="J147" i="57"/>
  <c r="K147" i="57" s="1"/>
  <c r="L147" i="57" s="1"/>
  <c r="J86" i="57"/>
  <c r="K86" i="57" s="1"/>
  <c r="L86" i="57" s="1"/>
  <c r="I87" i="57"/>
  <c r="F8" i="80"/>
  <c r="I8" i="80" s="1"/>
  <c r="O8" i="80" s="1"/>
  <c r="H4" i="72"/>
  <c r="F8" i="72"/>
  <c r="D9" i="72"/>
  <c r="H9" i="72" s="1"/>
  <c r="G9" i="72"/>
  <c r="F12" i="72"/>
  <c r="D13" i="72"/>
  <c r="H13" i="72" s="1"/>
  <c r="G13" i="72"/>
  <c r="H2" i="72"/>
  <c r="D6" i="72"/>
  <c r="H6" i="72" s="1"/>
  <c r="G6" i="72"/>
  <c r="D14" i="72"/>
  <c r="H14" i="72" s="1"/>
  <c r="G14" i="72"/>
  <c r="D3" i="72"/>
  <c r="H3" i="72" s="1"/>
  <c r="G3" i="72"/>
  <c r="G8" i="72"/>
  <c r="D8" i="72"/>
  <c r="H8" i="72" s="1"/>
  <c r="G12" i="72"/>
  <c r="D12" i="72"/>
  <c r="H12" i="72" s="1"/>
  <c r="F3" i="72"/>
  <c r="D10" i="72"/>
  <c r="H10" i="72" s="1"/>
  <c r="G10" i="72"/>
  <c r="F6" i="72"/>
  <c r="D7" i="72"/>
  <c r="H7" i="72" s="1"/>
  <c r="G7" i="72"/>
  <c r="F10" i="72"/>
  <c r="D11" i="72"/>
  <c r="H11" i="72" s="1"/>
  <c r="G11" i="72"/>
  <c r="F14" i="72"/>
  <c r="G15" i="72"/>
  <c r="D15" i="72"/>
  <c r="H15" i="72" s="1"/>
  <c r="F4" i="72"/>
  <c r="C5" i="72"/>
  <c r="G4" i="72"/>
  <c r="F2" i="72"/>
  <c r="G2" i="72"/>
  <c r="O4" i="80" l="1"/>
  <c r="J4" i="80"/>
  <c r="J8" i="80"/>
  <c r="J149" i="57"/>
  <c r="K149" i="57" s="1"/>
  <c r="L149" i="57" s="1"/>
  <c r="I150" i="57"/>
  <c r="J87" i="57"/>
  <c r="K87" i="57" s="1"/>
  <c r="L87" i="57" s="1"/>
  <c r="I88" i="57"/>
  <c r="D5" i="72"/>
  <c r="H5" i="72" s="1"/>
  <c r="G5" i="72"/>
  <c r="J150" i="57" l="1"/>
  <c r="K150" i="57" s="1"/>
  <c r="L150" i="57" s="1"/>
  <c r="I152" i="57"/>
  <c r="J152" i="57" s="1"/>
  <c r="K152" i="57" s="1"/>
  <c r="L152" i="57" s="1"/>
  <c r="J88" i="57"/>
  <c r="K88" i="57" s="1"/>
  <c r="L88" i="57" s="1"/>
  <c r="J6" i="79"/>
  <c r="J7" i="79" s="1"/>
  <c r="M4" i="57"/>
  <c r="M5" i="57"/>
  <c r="M6" i="57"/>
  <c r="M7" i="57"/>
  <c r="M8" i="57"/>
  <c r="M9" i="57"/>
  <c r="M10" i="57"/>
  <c r="M11" i="57"/>
  <c r="M12" i="57"/>
  <c r="M13" i="57"/>
  <c r="M14" i="57"/>
  <c r="M15" i="57"/>
  <c r="E17" i="57"/>
  <c r="F3" i="80"/>
  <c r="I3" i="80" s="1"/>
  <c r="N3" i="80"/>
  <c r="M22" i="57"/>
  <c r="M23" i="57"/>
  <c r="M24" i="57"/>
  <c r="M25" i="57"/>
  <c r="M26" i="57"/>
  <c r="M27" i="57"/>
  <c r="M28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42" i="57"/>
  <c r="M43" i="57"/>
  <c r="M44" i="57"/>
  <c r="M45" i="57"/>
  <c r="M46" i="57"/>
  <c r="M47" i="57"/>
  <c r="M48" i="57"/>
  <c r="M49" i="57"/>
  <c r="M50" i="57"/>
  <c r="M51" i="57"/>
  <c r="M52" i="57"/>
  <c r="M53" i="57"/>
  <c r="M54" i="57"/>
  <c r="M55" i="57"/>
  <c r="J3" i="57"/>
  <c r="K3" i="57" s="1"/>
  <c r="N24" i="80"/>
  <c r="N25" i="80"/>
  <c r="I89" i="57" l="1"/>
  <c r="O3" i="80"/>
  <c r="J3" i="80"/>
  <c r="H17" i="57"/>
  <c r="O15" i="80" l="1"/>
  <c r="O16" i="80" s="1"/>
  <c r="J89" i="57"/>
  <c r="K89" i="57" s="1"/>
  <c r="L89" i="57" s="1"/>
  <c r="I90" i="57"/>
  <c r="M3" i="57"/>
  <c r="M17" i="57" s="1"/>
  <c r="J90" i="57" l="1"/>
  <c r="K90" i="57" s="1"/>
  <c r="L90" i="57" s="1"/>
  <c r="I91" i="57"/>
  <c r="I4" i="57"/>
  <c r="J4" i="57" s="1"/>
  <c r="K4" i="57" s="1"/>
  <c r="J91" i="57" l="1"/>
  <c r="K91" i="57" s="1"/>
  <c r="L91" i="57" s="1"/>
  <c r="I92" i="57"/>
  <c r="L3" i="57"/>
  <c r="I5" i="57"/>
  <c r="J5" i="57" s="1"/>
  <c r="I93" i="57" l="1"/>
  <c r="J92" i="57"/>
  <c r="K92" i="57" s="1"/>
  <c r="L92" i="57" s="1"/>
  <c r="K5" i="57"/>
  <c r="L5" i="57" s="1"/>
  <c r="L4" i="57"/>
  <c r="I6" i="57"/>
  <c r="J6" i="57" s="1"/>
  <c r="J93" i="57" l="1"/>
  <c r="K93" i="57" s="1"/>
  <c r="L93" i="57" s="1"/>
  <c r="I94" i="57"/>
  <c r="K6" i="57"/>
  <c r="L6" i="57" s="1"/>
  <c r="I7" i="57"/>
  <c r="J7" i="57" s="1"/>
  <c r="J94" i="57" l="1"/>
  <c r="K94" i="57" s="1"/>
  <c r="L94" i="57" s="1"/>
  <c r="I95" i="57"/>
  <c r="K7" i="57"/>
  <c r="L7" i="57" s="1"/>
  <c r="I8" i="57"/>
  <c r="J8" i="57" s="1"/>
  <c r="J95" i="57" l="1"/>
  <c r="K95" i="57" s="1"/>
  <c r="L95" i="57" s="1"/>
  <c r="I96" i="57"/>
  <c r="K8" i="57"/>
  <c r="L8" i="57" s="1"/>
  <c r="I9" i="57"/>
  <c r="I97" i="57" l="1"/>
  <c r="J96" i="57"/>
  <c r="K96" i="57" s="1"/>
  <c r="L96" i="57" s="1"/>
  <c r="I10" i="57"/>
  <c r="J10" i="57" s="1"/>
  <c r="J9" i="57"/>
  <c r="J97" i="57" l="1"/>
  <c r="K97" i="57" s="1"/>
  <c r="L97" i="57" s="1"/>
  <c r="I98" i="57"/>
  <c r="I11" i="57"/>
  <c r="J11" i="57" s="1"/>
  <c r="K11" i="57" s="1"/>
  <c r="L11" i="57" s="1"/>
  <c r="K9" i="57"/>
  <c r="L9" i="57" s="1"/>
  <c r="K10" i="57"/>
  <c r="L10" i="57" s="1"/>
  <c r="I99" i="57" l="1"/>
  <c r="J98" i="57"/>
  <c r="K98" i="57" s="1"/>
  <c r="L98" i="57" s="1"/>
  <c r="I12" i="57"/>
  <c r="J12" i="57" s="1"/>
  <c r="K12" i="57" s="1"/>
  <c r="L12" i="57" s="1"/>
  <c r="J99" i="57" l="1"/>
  <c r="K99" i="57" s="1"/>
  <c r="L99" i="57" s="1"/>
  <c r="I100" i="57"/>
  <c r="I13" i="57"/>
  <c r="J13" i="57" s="1"/>
  <c r="K13" i="57" s="1"/>
  <c r="L13" i="57" s="1"/>
  <c r="I14" i="57" l="1"/>
  <c r="J14" i="57" s="1"/>
  <c r="K14" i="57" s="1"/>
  <c r="L14" i="57" s="1"/>
  <c r="I101" i="57"/>
  <c r="J100" i="57"/>
  <c r="K100" i="57" s="1"/>
  <c r="L100" i="57" s="1"/>
  <c r="I15" i="57" l="1"/>
  <c r="J15" i="57" s="1"/>
  <c r="K15" i="57" s="1"/>
  <c r="L15" i="57" s="1"/>
  <c r="J101" i="57"/>
  <c r="K101" i="57" s="1"/>
  <c r="L101" i="57" s="1"/>
  <c r="I16" i="57" l="1"/>
  <c r="J16" i="57" s="1"/>
  <c r="K16" i="57" s="1"/>
  <c r="L16" i="57" s="1"/>
  <c r="I102" i="57"/>
  <c r="J102" i="57" l="1"/>
  <c r="K102" i="57" s="1"/>
  <c r="L102" i="57" s="1"/>
  <c r="I103" i="57"/>
  <c r="J17" i="57"/>
  <c r="I104" i="57" l="1"/>
  <c r="J103" i="57"/>
  <c r="K103" i="57" s="1"/>
  <c r="L103" i="57" s="1"/>
  <c r="K17" i="57"/>
  <c r="J104" i="57" l="1"/>
  <c r="K104" i="57" s="1"/>
  <c r="L104" i="57" s="1"/>
  <c r="I105" i="57"/>
  <c r="I22" i="57"/>
  <c r="J22" i="57" s="1"/>
  <c r="I106" i="57" l="1"/>
  <c r="J105" i="57"/>
  <c r="K105" i="57" s="1"/>
  <c r="L105" i="57" s="1"/>
  <c r="K22" i="57"/>
  <c r="L22" i="57" s="1"/>
  <c r="I23" i="57"/>
  <c r="J23" i="57" s="1"/>
  <c r="K23" i="57" s="1"/>
  <c r="J106" i="57" l="1"/>
  <c r="K106" i="57" s="1"/>
  <c r="L106" i="57" s="1"/>
  <c r="I107" i="57"/>
  <c r="L23" i="57"/>
  <c r="I24" i="57"/>
  <c r="J24" i="57" s="1"/>
  <c r="K24" i="57" s="1"/>
  <c r="I108" i="57" l="1"/>
  <c r="J107" i="57"/>
  <c r="K107" i="57" s="1"/>
  <c r="L107" i="57" s="1"/>
  <c r="I25" i="57"/>
  <c r="J25" i="57" s="1"/>
  <c r="J108" i="57" l="1"/>
  <c r="K108" i="57" s="1"/>
  <c r="L108" i="57" s="1"/>
  <c r="I109" i="57"/>
  <c r="J109" i="57" s="1"/>
  <c r="K109" i="57" s="1"/>
  <c r="L109" i="57" s="1"/>
  <c r="K25" i="57"/>
  <c r="L25" i="57" s="1"/>
  <c r="L24" i="57"/>
  <c r="I26" i="57"/>
  <c r="J26" i="57" s="1"/>
  <c r="K26" i="57" l="1"/>
  <c r="L26" i="57" s="1"/>
  <c r="I27" i="57"/>
  <c r="J27" i="57" s="1"/>
  <c r="K27" i="57" l="1"/>
  <c r="L27" i="57" s="1"/>
  <c r="I28" i="57"/>
  <c r="J28" i="57" s="1"/>
  <c r="K28" i="57" l="1"/>
  <c r="L28" i="57" s="1"/>
  <c r="I29" i="57"/>
  <c r="J29" i="57" s="1"/>
  <c r="K29" i="57" l="1"/>
  <c r="L29" i="57" s="1"/>
  <c r="I30" i="57"/>
  <c r="J30" i="57" s="1"/>
  <c r="K30" i="57" l="1"/>
  <c r="L30" i="57" s="1"/>
  <c r="I31" i="57"/>
  <c r="J31" i="57" s="1"/>
  <c r="K31" i="57" l="1"/>
  <c r="L31" i="57" s="1"/>
  <c r="I32" i="57"/>
  <c r="J32" i="57" s="1"/>
  <c r="K32" i="57" l="1"/>
  <c r="L32" i="57" s="1"/>
  <c r="I33" i="57"/>
  <c r="J33" i="57" s="1"/>
  <c r="K33" i="57" l="1"/>
  <c r="L33" i="57" s="1"/>
  <c r="I34" i="57"/>
  <c r="J34" i="57" s="1"/>
  <c r="K34" i="57" l="1"/>
  <c r="L34" i="57" s="1"/>
  <c r="I35" i="57"/>
  <c r="J35" i="57" s="1"/>
  <c r="K35" i="57" l="1"/>
  <c r="L35" i="57" s="1"/>
  <c r="I36" i="57"/>
  <c r="J36" i="57" s="1"/>
  <c r="K36" i="57" l="1"/>
  <c r="L36" i="57" s="1"/>
  <c r="I37" i="57"/>
  <c r="J37" i="57" s="1"/>
  <c r="K37" i="57" l="1"/>
  <c r="L37" i="57" s="1"/>
  <c r="I38" i="57"/>
  <c r="J38" i="57" s="1"/>
  <c r="K38" i="57" l="1"/>
  <c r="L38" i="57" s="1"/>
  <c r="I39" i="57"/>
  <c r="J39" i="57" s="1"/>
  <c r="K39" i="57" l="1"/>
  <c r="L39" i="57" s="1"/>
  <c r="I40" i="57"/>
  <c r="J40" i="57" s="1"/>
  <c r="K40" i="57" l="1"/>
  <c r="L40" i="57" s="1"/>
  <c r="I41" i="57"/>
  <c r="J41" i="57" s="1"/>
  <c r="K41" i="57" l="1"/>
  <c r="L41" i="57" s="1"/>
  <c r="I42" i="57"/>
  <c r="J42" i="57" s="1"/>
  <c r="K42" i="57" l="1"/>
  <c r="L42" i="57" s="1"/>
  <c r="I43" i="57"/>
  <c r="J43" i="57" s="1"/>
  <c r="K43" i="57" l="1"/>
  <c r="L43" i="57" s="1"/>
  <c r="I44" i="57"/>
  <c r="J44" i="57" s="1"/>
  <c r="K44" i="57" l="1"/>
  <c r="L44" i="57" s="1"/>
  <c r="I45" i="57"/>
  <c r="J45" i="57" s="1"/>
  <c r="K45" i="57" l="1"/>
  <c r="L45" i="57" s="1"/>
  <c r="I46" i="57"/>
  <c r="J46" i="57" s="1"/>
  <c r="K46" i="57" l="1"/>
  <c r="L46" i="57" s="1"/>
  <c r="I47" i="57"/>
  <c r="J47" i="57" s="1"/>
  <c r="K47" i="57" l="1"/>
  <c r="L47" i="57" s="1"/>
  <c r="I48" i="57"/>
  <c r="J48" i="57" s="1"/>
  <c r="K48" i="57" l="1"/>
  <c r="L48" i="57" s="1"/>
  <c r="I49" i="57"/>
  <c r="J49" i="57" s="1"/>
  <c r="K49" i="57" l="1"/>
  <c r="L49" i="57" s="1"/>
  <c r="I50" i="57"/>
  <c r="J50" i="57" s="1"/>
  <c r="K50" i="57" l="1"/>
  <c r="L50" i="57" s="1"/>
  <c r="I51" i="57"/>
  <c r="J51" i="57" s="1"/>
  <c r="K51" i="57" l="1"/>
  <c r="L51" i="57" s="1"/>
  <c r="I52" i="57"/>
  <c r="J52" i="57" s="1"/>
  <c r="K52" i="57" l="1"/>
  <c r="L52" i="57" s="1"/>
  <c r="I53" i="57"/>
  <c r="J53" i="57" s="1"/>
  <c r="K53" i="57" l="1"/>
  <c r="L53" i="57" s="1"/>
  <c r="I54" i="57"/>
  <c r="J54" i="57" s="1"/>
  <c r="K54" i="57" l="1"/>
  <c r="L54" i="57" s="1"/>
  <c r="I55" i="57"/>
  <c r="J55" i="57" s="1"/>
  <c r="K55" i="57" s="1"/>
  <c r="O59" i="57" l="1"/>
  <c r="L55" i="57" l="1"/>
</calcChain>
</file>

<file path=xl/sharedStrings.xml><?xml version="1.0" encoding="utf-8"?>
<sst xmlns="http://schemas.openxmlformats.org/spreadsheetml/2006/main" count="3834" uniqueCount="164">
  <si>
    <t>Flat No.</t>
  </si>
  <si>
    <t>Sr. No.</t>
  </si>
  <si>
    <t>Comp.</t>
  </si>
  <si>
    <t>Floor No.</t>
  </si>
  <si>
    <t xml:space="preserve">Built up Area in 
Sq. ft. 
</t>
  </si>
  <si>
    <t>Total</t>
  </si>
  <si>
    <t>Sr.</t>
  </si>
  <si>
    <t>Total Flats</t>
  </si>
  <si>
    <t>CA</t>
  </si>
  <si>
    <t>BUA</t>
  </si>
  <si>
    <t>Value</t>
  </si>
  <si>
    <t xml:space="preserve">RV </t>
  </si>
  <si>
    <t>Wing</t>
  </si>
  <si>
    <t>Same Bldg</t>
  </si>
  <si>
    <t>Flat</t>
  </si>
  <si>
    <t>Rate</t>
  </si>
  <si>
    <t xml:space="preserve">RERA Carpet Area in 
Sq. ft.                      
</t>
  </si>
  <si>
    <t>BUA IN SQ/MTR</t>
  </si>
  <si>
    <t>Sr.No.</t>
  </si>
  <si>
    <t>CA IN SQ/M</t>
  </si>
  <si>
    <t>CA in Sq/Ft</t>
  </si>
  <si>
    <t xml:space="preserve">As per Builder Carpet Area in 
Sq. ft.                      
</t>
  </si>
  <si>
    <t>Carpet area</t>
  </si>
  <si>
    <t>Built up area (20%)</t>
  </si>
  <si>
    <t>Saleable area (20 + 20%)</t>
  </si>
  <si>
    <t>Rate on Carpet area</t>
  </si>
  <si>
    <t>Rate on Built up  area (20%)</t>
  </si>
  <si>
    <t>Rate on Saleable area (20 + 20%)</t>
  </si>
  <si>
    <t>Floor</t>
  </si>
  <si>
    <t>Total Floor</t>
  </si>
  <si>
    <t xml:space="preserve">Sr. No. </t>
  </si>
  <si>
    <t>Super Built up area</t>
  </si>
  <si>
    <t>Built up area</t>
  </si>
  <si>
    <t>Rera ca</t>
  </si>
  <si>
    <t>deck ca</t>
  </si>
  <si>
    <t xml:space="preserve">total </t>
  </si>
  <si>
    <t>in sq. ft.</t>
  </si>
  <si>
    <t>Rehab</t>
  </si>
  <si>
    <t>Sale</t>
  </si>
  <si>
    <t>Duplex level</t>
  </si>
  <si>
    <t>Building No. 2 Tower No. 2</t>
  </si>
  <si>
    <t>Building No. 2 Tower No. 3</t>
  </si>
  <si>
    <t>2.5 BHK</t>
  </si>
  <si>
    <t>3 BHK</t>
  </si>
  <si>
    <t>2 BHK</t>
  </si>
  <si>
    <t>Rehab Sale</t>
  </si>
  <si>
    <t>4 BHK</t>
  </si>
  <si>
    <t>Refuge</t>
  </si>
  <si>
    <t>MHADA</t>
  </si>
  <si>
    <t>Building No. 2 Tower No. 4</t>
  </si>
  <si>
    <t>flat</t>
  </si>
  <si>
    <t>5 BHK</t>
  </si>
  <si>
    <t>Building No. 2 Tower No. 5</t>
  </si>
  <si>
    <t>Building No. 2 Tower No. 1</t>
  </si>
  <si>
    <t>Sr. no.</t>
  </si>
  <si>
    <t>Total No. of Flats</t>
  </si>
  <si>
    <t>Building No. 2 Tower No. 6</t>
  </si>
  <si>
    <t>RERA CA</t>
  </si>
  <si>
    <t>DECK CA</t>
  </si>
  <si>
    <t>TOTAL</t>
  </si>
  <si>
    <t>In Sq. Ft.</t>
  </si>
  <si>
    <t xml:space="preserve">Type </t>
  </si>
  <si>
    <t>Building No. 2 Tower No. 7</t>
  </si>
  <si>
    <t>Refuge &amp; Society Office</t>
  </si>
  <si>
    <t>Building No. 2 Tower No. 8</t>
  </si>
  <si>
    <t>Type</t>
  </si>
  <si>
    <t>Sale / MHADA</t>
  </si>
  <si>
    <t>Rehab / Sale</t>
  </si>
  <si>
    <t>rehab</t>
  </si>
  <si>
    <t>Building No. 2 Tower No. 9</t>
  </si>
  <si>
    <t>Building No. 2 Tower No. 10</t>
  </si>
  <si>
    <t>Building No. 2 Tower No. 11</t>
  </si>
  <si>
    <t>Ameinty Floor</t>
  </si>
  <si>
    <t>Amenity Floor</t>
  </si>
  <si>
    <t>Amentiy   Floor</t>
  </si>
  <si>
    <t>Mofa ca</t>
  </si>
  <si>
    <r>
      <t xml:space="preserve">Rate per 
Sq. ft. on Carpet  area 
in </t>
    </r>
    <r>
      <rPr>
        <b/>
        <sz val="7"/>
        <color rgb="FFFF0000"/>
        <rFont val="Rupee Foradian"/>
        <family val="2"/>
      </rPr>
      <t>`</t>
    </r>
    <r>
      <rPr>
        <b/>
        <sz val="7"/>
        <color rgb="FFFF0000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</si>
  <si>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rgb="FFFF0000"/>
        <rFont val="Rupee Foradian"/>
        <family val="2"/>
      </rPr>
      <t>`</t>
    </r>
    <r>
      <rPr>
        <b/>
        <sz val="7"/>
        <color rgb="FFFF0000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</si>
  <si>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rgb="FFFF0000"/>
        <rFont val="Rupee Foradian"/>
        <family val="2"/>
      </rPr>
      <t>`</t>
    </r>
    <r>
      <rPr>
        <b/>
        <sz val="7"/>
        <color rgb="FFFF0000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</si>
  <si>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rgb="FFFF0000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</si>
  <si>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rgb="FFFF0000"/>
        <rFont val="Rupee Foradian"/>
        <family val="2"/>
      </rPr>
      <t>`</t>
    </r>
  </si>
  <si>
    <r>
      <t xml:space="preserve">Rate per 
Sq. ft. on Carpet  area 
in </t>
    </r>
    <r>
      <rPr>
        <b/>
        <sz val="7"/>
        <rFont val="Rupee Foradian"/>
        <family val="2"/>
      </rPr>
      <t>`</t>
    </r>
    <r>
      <rPr>
        <b/>
        <sz val="7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</si>
  <si>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rFont val="Rupee Foradian"/>
        <family val="2"/>
      </rPr>
      <t>`</t>
    </r>
    <r>
      <rPr>
        <b/>
        <sz val="7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</si>
  <si>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rFont val="Rupee Foradian"/>
        <family val="2"/>
      </rPr>
      <t>`</t>
    </r>
    <r>
      <rPr>
        <b/>
        <sz val="7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</si>
  <si>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</si>
  <si>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rFont val="Rupee Foradian"/>
        <family val="2"/>
      </rPr>
      <t>`</t>
    </r>
  </si>
  <si>
    <t>301/401</t>
  </si>
  <si>
    <t>1401/1501</t>
  </si>
  <si>
    <t>3&amp;4</t>
  </si>
  <si>
    <t>14/15</t>
  </si>
  <si>
    <t>Duplex</t>
  </si>
  <si>
    <t>Deck Carpet Area in Sq.ft</t>
  </si>
  <si>
    <t>deck CA Sqft</t>
  </si>
  <si>
    <t>rera CA in SqFt</t>
  </si>
  <si>
    <t>Total Carpet Area in Sq.Ft</t>
  </si>
  <si>
    <t>Tower 1</t>
  </si>
  <si>
    <t>Tower 2</t>
  </si>
  <si>
    <t>Tower 3</t>
  </si>
  <si>
    <t>Deck Carpet Area in Sq Ft</t>
  </si>
  <si>
    <t>Total Carpet Area</t>
  </si>
  <si>
    <t xml:space="preserve">Deck Area  in SqFt   </t>
  </si>
  <si>
    <t>Total Carpet Area in SqFt</t>
  </si>
  <si>
    <t>Sale / Rehab</t>
  </si>
  <si>
    <t>Tower 4</t>
  </si>
  <si>
    <t>Tower 5</t>
  </si>
  <si>
    <t>REHAB</t>
  </si>
  <si>
    <t>Tower 6</t>
  </si>
  <si>
    <t>Tower 7</t>
  </si>
  <si>
    <t>Tower 9</t>
  </si>
  <si>
    <t>Tower 10</t>
  </si>
  <si>
    <t>Tower 8</t>
  </si>
  <si>
    <t>Tower 11</t>
  </si>
  <si>
    <t>2nd floor</t>
  </si>
  <si>
    <t>SALE</t>
  </si>
  <si>
    <t>3,4,5,6,7,8,9,10</t>
  </si>
  <si>
    <t>ONLY 802 SALE</t>
  </si>
  <si>
    <t>11,12,13</t>
  </si>
  <si>
    <t xml:space="preserve">REHAB </t>
  </si>
  <si>
    <t>14,15</t>
  </si>
  <si>
    <t>16,17,18</t>
  </si>
  <si>
    <t>ONLY 18 REHAB</t>
  </si>
  <si>
    <t>SALE 16 &amp; 17</t>
  </si>
  <si>
    <t>4 BHK -12  Duplex - 2</t>
  </si>
  <si>
    <t xml:space="preserve">2.5 BHK - 26           2 BHK - 9                 3 BHK - 17 </t>
  </si>
  <si>
    <t>3 BHK -15               4 BHK - 17</t>
  </si>
  <si>
    <t>3 BHK -35               4 BHK - 17</t>
  </si>
  <si>
    <t>3 BHK - 31               4 BHK - 1</t>
  </si>
  <si>
    <t>3 BHK -25               4 BHK - 9</t>
  </si>
  <si>
    <t xml:space="preserve">3 BHK - 49               </t>
  </si>
  <si>
    <t>3 BHK - 52               2.5 BHK - 6             2 BHK - 11</t>
  </si>
  <si>
    <t>2.5 BHK - 17               3 BHK - 16                4 BHK - 16              5 BHK - 1</t>
  </si>
  <si>
    <t>3 BHK - 24              4 BHK - 9</t>
  </si>
  <si>
    <t>3 BHK - 34               4 BHK - 17</t>
  </si>
  <si>
    <t>6 BHK Duplex level</t>
  </si>
  <si>
    <t>total  CA Sqm.</t>
  </si>
  <si>
    <t>total Sq. M</t>
  </si>
  <si>
    <t>3BHK REHAB SALE</t>
  </si>
  <si>
    <t>3BHK REHAB</t>
  </si>
  <si>
    <t>3BHK SALE</t>
  </si>
  <si>
    <t xml:space="preserve"> MHADA</t>
  </si>
  <si>
    <t xml:space="preserve">Sale </t>
  </si>
  <si>
    <t xml:space="preserve">Rehab </t>
  </si>
  <si>
    <t>Bal ca</t>
  </si>
  <si>
    <t>4BHK MHADA</t>
  </si>
  <si>
    <t>4BHK SALE</t>
  </si>
  <si>
    <t>BalA IN SQ/M</t>
  </si>
  <si>
    <t>Bal in Sq/Ft</t>
  </si>
  <si>
    <t>Tot CA</t>
  </si>
  <si>
    <t>5/1602</t>
  </si>
  <si>
    <t>10/1701</t>
  </si>
  <si>
    <t>1/1101</t>
  </si>
  <si>
    <t>1 / 1301</t>
  </si>
  <si>
    <t>1/ 701</t>
  </si>
  <si>
    <t>1 / 801</t>
  </si>
  <si>
    <t>1 / 1201</t>
  </si>
  <si>
    <t>5/1301</t>
  </si>
  <si>
    <t>5/1701</t>
  </si>
  <si>
    <t>14.02.2024</t>
  </si>
  <si>
    <t>Date</t>
  </si>
  <si>
    <t>10.04.2024</t>
  </si>
  <si>
    <t>16.04.2024</t>
  </si>
  <si>
    <t>12.03.2024</t>
  </si>
  <si>
    <t>29.01.2024</t>
  </si>
  <si>
    <t>26.02.2024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</si>
</sst>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₹&quot;\ * #,##0.00_ ;_ &quot;₹&quot;\ * \-#,##0.00_ ;_ &quot;₹&quot;\ * &quot;-&quot;??_ ;_ @_ "/>
    <numFmt numFmtId="43" formatCode="_ * #,##0.00_ ;_ * \-#,##0.00_ ;_ * &quot;-&quot;??_ ;_ @_ "/>
    <numFmt numFmtId="164" formatCode="_ * #,##0_ ;_ * \-#,##0_ ;_ * &quot;-&quot;??_ ;_ @_ "/>
    <numFmt numFmtId="165" formatCode="_ &quot;₹&quot;\ * #,##0_ ;_ &quot;₹&quot;\ * \-#,##0_ ;_ &quot;₹&quot;\ * &quot;-&quot;??_ ;_ @_ 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name val="Calibri"/>
      <family val="2"/>
      <scheme val="minor"/>
    </font>
    <font>
      <sz val="9"/>
      <name val="Arial Narrow"/>
      <family val="2"/>
    </font>
    <font>
      <sz val="9"/>
      <name val="Calibri"/>
      <family val="2"/>
      <scheme val="minor"/>
    </font>
    <font>
      <b/>
      <sz val="7"/>
      <name val="Arial Narrow"/>
      <family val="2"/>
    </font>
    <font>
      <sz val="9"/>
      <color theme="1"/>
      <name val="Arial Narrow"/>
      <family val="2"/>
    </font>
    <font>
      <b/>
      <sz val="10"/>
      <name val="Arial Narrow"/>
      <family val="2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7"/>
      <color rgb="FFFF0000"/>
      <name val="Arial Narrow"/>
      <family val="2"/>
    </font>
    <font>
      <b/>
      <sz val="10"/>
      <color rgb="FFFF0000"/>
      <name val="Arial Narrow"/>
      <family val="2"/>
    </font>
    <font>
      <b/>
      <u/>
      <sz val="11"/>
      <color theme="1"/>
      <name val="Calibri"/>
      <family val="2"/>
      <scheme val="minor"/>
    </font>
    <font>
      <b/>
      <sz val="7"/>
      <color rgb="FFFF0000"/>
      <name val="Rupee Foradian"/>
      <family val="2"/>
    </font>
    <font>
      <b/>
      <sz val="7"/>
      <color rgb="FFFF0000"/>
      <name val="Calibri"/>
      <family val="2"/>
    </font>
    <font>
      <sz val="9"/>
      <color rgb="FFFF0000"/>
      <name val="Arial Narrow"/>
      <family val="2"/>
    </font>
    <font>
      <b/>
      <sz val="7"/>
      <name val="Rupee Foradian"/>
      <family val="2"/>
    </font>
    <font>
      <b/>
      <sz val="7"/>
      <name val="Calibri"/>
      <family val="2"/>
    </font>
    <font>
      <b/>
      <u/>
      <sz val="9"/>
      <name val="Arial Narrow"/>
      <family val="2"/>
    </font>
    <font>
      <b/>
      <sz val="9"/>
      <name val="Arial Narrow"/>
      <family val="2"/>
    </font>
    <font>
      <b/>
      <sz val="9"/>
      <color rgb="FFFF0000"/>
      <name val="Arial Narrow"/>
      <family val="2"/>
    </font>
    <font>
      <b/>
      <sz val="12"/>
      <name val="Calibri"/>
      <family val="2"/>
      <scheme val="minor"/>
    </font>
    <font>
      <b/>
      <sz val="12"/>
      <name val="Arial Narrow"/>
      <family val="2"/>
    </font>
    <font>
      <b/>
      <sz val="9"/>
      <color theme="1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b/>
      <sz val="11"/>
      <name val="Arial Narrow"/>
      <family val="2"/>
    </font>
    <font>
      <sz val="11"/>
      <color rgb="FFFF0000"/>
      <name val="Arial Narrow"/>
      <family val="2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333333"/>
      <name val="Open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1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3" fillId="0" borderId="0" xfId="0" applyNumberFormat="1" applyFont="1"/>
    <xf numFmtId="0" fontId="5" fillId="0" borderId="0" xfId="0" applyFont="1"/>
    <xf numFmtId="164" fontId="4" fillId="0" borderId="1" xfId="0" applyNumberFormat="1" applyFont="1" applyBorder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0" fontId="7" fillId="0" borderId="0" xfId="0" applyFont="1"/>
    <xf numFmtId="0" fontId="9" fillId="0" borderId="0" xfId="0" applyFont="1"/>
    <xf numFmtId="0" fontId="6" fillId="0" borderId="0" xfId="0" applyFont="1"/>
    <xf numFmtId="0" fontId="11" fillId="0" borderId="1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0" fillId="0" borderId="0" xfId="1" applyNumberFormat="1" applyFont="1" applyFill="1" applyAlignment="1">
      <alignment horizontal="center" vertical="center"/>
    </xf>
    <xf numFmtId="0" fontId="5" fillId="2" borderId="0" xfId="0" applyFont="1" applyFill="1"/>
    <xf numFmtId="0" fontId="11" fillId="0" borderId="0" xfId="0" applyFont="1" applyAlignment="1">
      <alignment horizontal="center"/>
    </xf>
    <xf numFmtId="43" fontId="7" fillId="0" borderId="0" xfId="1" applyFont="1" applyAlignment="1">
      <alignment horizontal="center" vertical="center"/>
    </xf>
    <xf numFmtId="0" fontId="2" fillId="0" borderId="0" xfId="0" applyFont="1" applyAlignment="1">
      <alignment wrapText="1"/>
    </xf>
    <xf numFmtId="0" fontId="2" fillId="3" borderId="0" xfId="0" applyFont="1" applyFill="1" applyAlignment="1">
      <alignment wrapText="1"/>
    </xf>
    <xf numFmtId="0" fontId="0" fillId="0" borderId="0" xfId="0" applyAlignment="1">
      <alignment wrapText="1"/>
    </xf>
    <xf numFmtId="4" fontId="2" fillId="0" borderId="0" xfId="0" applyNumberFormat="1" applyFont="1"/>
    <xf numFmtId="0" fontId="2" fillId="3" borderId="0" xfId="0" applyFont="1" applyFill="1"/>
    <xf numFmtId="4" fontId="0" fillId="0" borderId="0" xfId="0" applyNumberFormat="1"/>
    <xf numFmtId="0" fontId="0" fillId="3" borderId="0" xfId="0" applyFill="1"/>
    <xf numFmtId="0" fontId="2" fillId="2" borderId="0" xfId="0" applyFont="1" applyFill="1"/>
    <xf numFmtId="0" fontId="16" fillId="0" borderId="0" xfId="0" applyFont="1"/>
    <xf numFmtId="0" fontId="17" fillId="0" borderId="0" xfId="0" applyFont="1"/>
    <xf numFmtId="0" fontId="5" fillId="0" borderId="1" xfId="0" applyFont="1" applyBorder="1" applyAlignment="1">
      <alignment horizontal="center"/>
    </xf>
    <xf numFmtId="0" fontId="0" fillId="0" borderId="1" xfId="0" applyBorder="1"/>
    <xf numFmtId="0" fontId="17" fillId="0" borderId="1" xfId="0" applyFont="1" applyBorder="1"/>
    <xf numFmtId="0" fontId="7" fillId="3" borderId="1" xfId="0" applyFont="1" applyFill="1" applyBorder="1"/>
    <xf numFmtId="0" fontId="0" fillId="3" borderId="1" xfId="0" applyFill="1" applyBorder="1"/>
    <xf numFmtId="0" fontId="5" fillId="0" borderId="0" xfId="0" applyFont="1" applyAlignment="1">
      <alignment horizontal="center"/>
    </xf>
    <xf numFmtId="0" fontId="2" fillId="0" borderId="1" xfId="0" applyFont="1" applyBorder="1"/>
    <xf numFmtId="0" fontId="18" fillId="0" borderId="1" xfId="0" applyFont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21" fillId="0" borderId="0" xfId="0" applyFont="1"/>
    <xf numFmtId="0" fontId="0" fillId="0" borderId="1" xfId="0" applyBorder="1" applyAlignment="1">
      <alignment horizontal="center"/>
    </xf>
    <xf numFmtId="0" fontId="7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24" fillId="0" borderId="1" xfId="0" applyFont="1" applyBorder="1"/>
    <xf numFmtId="0" fontId="11" fillId="0" borderId="1" xfId="0" applyFont="1" applyBorder="1"/>
    <xf numFmtId="1" fontId="11" fillId="0" borderId="1" xfId="0" applyNumberFormat="1" applyFont="1" applyBorder="1"/>
    <xf numFmtId="0" fontId="11" fillId="0" borderId="0" xfId="0" applyFont="1"/>
    <xf numFmtId="0" fontId="28" fillId="0" borderId="1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1" xfId="0" applyFont="1" applyBorder="1" applyAlignment="1">
      <alignment horizontal="center" wrapText="1"/>
    </xf>
    <xf numFmtId="0" fontId="11" fillId="0" borderId="2" xfId="0" applyFont="1" applyBorder="1"/>
    <xf numFmtId="0" fontId="28" fillId="0" borderId="0" xfId="0" applyFont="1"/>
    <xf numFmtId="1" fontId="11" fillId="0" borderId="0" xfId="0" applyNumberFormat="1" applyFont="1"/>
    <xf numFmtId="0" fontId="11" fillId="0" borderId="4" xfId="0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0" fontId="28" fillId="0" borderId="1" xfId="0" applyFont="1" applyBorder="1"/>
    <xf numFmtId="0" fontId="29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11" fillId="3" borderId="2" xfId="0" applyFont="1" applyFill="1" applyBorder="1"/>
    <xf numFmtId="0" fontId="11" fillId="3" borderId="1" xfId="0" applyFont="1" applyFill="1" applyBorder="1"/>
    <xf numFmtId="0" fontId="28" fillId="0" borderId="0" xfId="0" applyFont="1" applyAlignment="1">
      <alignment horizontal="center"/>
    </xf>
    <xf numFmtId="2" fontId="11" fillId="0" borderId="0" xfId="0" applyNumberFormat="1" applyFont="1"/>
    <xf numFmtId="0" fontId="14" fillId="0" borderId="0" xfId="0" applyFont="1"/>
    <xf numFmtId="0" fontId="24" fillId="0" borderId="0" xfId="0" applyFont="1"/>
    <xf numFmtId="0" fontId="1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27" fillId="2" borderId="1" xfId="0" applyFont="1" applyFill="1" applyBorder="1"/>
    <xf numFmtId="0" fontId="11" fillId="2" borderId="0" xfId="0" applyFont="1" applyFill="1"/>
    <xf numFmtId="0" fontId="27" fillId="2" borderId="0" xfId="0" applyFont="1" applyFill="1"/>
    <xf numFmtId="0" fontId="27" fillId="2" borderId="2" xfId="0" applyFont="1" applyFill="1" applyBorder="1"/>
    <xf numFmtId="1" fontId="9" fillId="0" borderId="0" xfId="0" applyNumberFormat="1" applyFont="1"/>
    <xf numFmtId="1" fontId="29" fillId="0" borderId="1" xfId="0" applyNumberFormat="1" applyFont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0" fontId="37" fillId="0" borderId="1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164" fontId="7" fillId="2" borderId="4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1" fontId="39" fillId="0" borderId="1" xfId="0" applyNumberFormat="1" applyFont="1" applyBorder="1" applyAlignment="1">
      <alignment horizontal="center" vertical="center"/>
    </xf>
    <xf numFmtId="44" fontId="40" fillId="0" borderId="1" xfId="0" applyNumberFormat="1" applyFont="1" applyBorder="1" applyAlignment="1">
      <alignment horizontal="center" vertical="center"/>
    </xf>
    <xf numFmtId="44" fontId="40" fillId="0" borderId="1" xfId="1" applyNumberFormat="1" applyFont="1" applyBorder="1" applyAlignment="1">
      <alignment horizontal="center" vertical="center"/>
    </xf>
    <xf numFmtId="165" fontId="40" fillId="0" borderId="1" xfId="0" applyNumberFormat="1" applyFont="1" applyBorder="1" applyAlignment="1">
      <alignment horizontal="center" vertical="center"/>
    </xf>
    <xf numFmtId="1" fontId="0" fillId="0" borderId="1" xfId="0" applyNumberFormat="1" applyBorder="1"/>
    <xf numFmtId="0" fontId="14" fillId="2" borderId="0" xfId="0" applyFont="1" applyFill="1"/>
    <xf numFmtId="0" fontId="13" fillId="2" borderId="3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/>
    </xf>
    <xf numFmtId="1" fontId="34" fillId="2" borderId="1" xfId="0" applyNumberFormat="1" applyFont="1" applyFill="1" applyBorder="1" applyAlignment="1">
      <alignment horizontal="center"/>
    </xf>
    <xf numFmtId="1" fontId="34" fillId="2" borderId="1" xfId="0" applyNumberFormat="1" applyFont="1" applyFill="1" applyBorder="1"/>
    <xf numFmtId="0" fontId="4" fillId="2" borderId="1" xfId="0" applyFont="1" applyFill="1" applyBorder="1" applyAlignment="1">
      <alignment horizontal="center"/>
    </xf>
    <xf numFmtId="164" fontId="4" fillId="2" borderId="1" xfId="1" applyNumberFormat="1" applyFont="1" applyFill="1" applyBorder="1" applyAlignment="1">
      <alignment horizontal="center"/>
    </xf>
    <xf numFmtId="1" fontId="4" fillId="2" borderId="1" xfId="2" applyNumberFormat="1" applyFont="1" applyFill="1" applyBorder="1" applyAlignment="1">
      <alignment horizontal="center" vertical="top" wrapText="1"/>
    </xf>
    <xf numFmtId="0" fontId="14" fillId="2" borderId="0" xfId="0" applyFont="1" applyFill="1" applyAlignment="1">
      <alignment horizontal="center"/>
    </xf>
    <xf numFmtId="1" fontId="14" fillId="2" borderId="0" xfId="0" applyNumberFormat="1" applyFont="1" applyFill="1" applyAlignment="1">
      <alignment horizontal="center"/>
    </xf>
    <xf numFmtId="16" fontId="34" fillId="2" borderId="1" xfId="0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" fontId="15" fillId="2" borderId="1" xfId="0" applyNumberFormat="1" applyFont="1" applyFill="1" applyBorder="1" applyAlignment="1">
      <alignment horizontal="center"/>
    </xf>
    <xf numFmtId="1" fontId="15" fillId="2" borderId="1" xfId="0" applyNumberFormat="1" applyFont="1" applyFill="1" applyBorder="1"/>
    <xf numFmtId="0" fontId="20" fillId="2" borderId="1" xfId="0" applyFont="1" applyFill="1" applyBorder="1" applyAlignment="1">
      <alignment horizontal="center"/>
    </xf>
    <xf numFmtId="164" fontId="20" fillId="2" borderId="1" xfId="1" applyNumberFormat="1" applyFont="1" applyFill="1" applyBorder="1" applyAlignment="1">
      <alignment horizontal="center"/>
    </xf>
    <xf numFmtId="1" fontId="20" fillId="2" borderId="1" xfId="2" applyNumberFormat="1" applyFont="1" applyFill="1" applyBorder="1" applyAlignment="1">
      <alignment horizontal="center" vertical="top" wrapText="1"/>
    </xf>
    <xf numFmtId="0" fontId="32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" fontId="24" fillId="2" borderId="0" xfId="0" applyNumberFormat="1" applyFont="1" applyFill="1" applyAlignment="1">
      <alignment horizontal="center" vertical="center" wrapText="1"/>
    </xf>
    <xf numFmtId="1" fontId="11" fillId="2" borderId="0" xfId="0" applyNumberFormat="1" applyFont="1" applyFill="1" applyAlignment="1">
      <alignment horizontal="center" vertical="center" wrapText="1"/>
    </xf>
    <xf numFmtId="1" fontId="24" fillId="2" borderId="0" xfId="0" applyNumberFormat="1" applyFont="1" applyFill="1" applyAlignment="1">
      <alignment horizontal="center"/>
    </xf>
    <xf numFmtId="164" fontId="4" fillId="2" borderId="0" xfId="1" applyNumberFormat="1" applyFont="1" applyFill="1" applyBorder="1" applyAlignment="1">
      <alignment horizontal="center"/>
    </xf>
    <xf numFmtId="1" fontId="4" fillId="2" borderId="0" xfId="2" applyNumberFormat="1" applyFont="1" applyFill="1" applyAlignment="1">
      <alignment horizontal="center" vertical="top" wrapText="1"/>
    </xf>
    <xf numFmtId="0" fontId="28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0" fontId="24" fillId="2" borderId="0" xfId="0" applyFont="1" applyFill="1"/>
    <xf numFmtId="0" fontId="11" fillId="2" borderId="0" xfId="0" applyFont="1" applyFill="1" applyAlignment="1">
      <alignment horizontal="center"/>
    </xf>
    <xf numFmtId="0" fontId="33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/>
    </xf>
    <xf numFmtId="1" fontId="28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1" fontId="29" fillId="2" borderId="1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37" fillId="2" borderId="1" xfId="0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/>
    </xf>
    <xf numFmtId="164" fontId="20" fillId="2" borderId="1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Alignment="1">
      <alignment horizontal="center" vertical="center"/>
    </xf>
    <xf numFmtId="43" fontId="4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horizontal="center" vertical="center"/>
    </xf>
    <xf numFmtId="0" fontId="0" fillId="2" borderId="0" xfId="0" applyFill="1"/>
    <xf numFmtId="0" fontId="7" fillId="2" borderId="0" xfId="0" applyFont="1" applyFill="1"/>
    <xf numFmtId="0" fontId="8" fillId="2" borderId="1" xfId="0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42" fillId="5" borderId="8" xfId="0" applyFont="1" applyFill="1" applyBorder="1" applyAlignment="1">
      <alignment vertical="top" wrapText="1"/>
    </xf>
    <xf numFmtId="0" fontId="42" fillId="6" borderId="8" xfId="0" applyFont="1" applyFill="1" applyBorder="1" applyAlignment="1">
      <alignment vertical="top" wrapText="1"/>
    </xf>
    <xf numFmtId="1" fontId="0" fillId="0" borderId="0" xfId="0" applyNumberFormat="1" applyAlignment="1">
      <alignment vertical="center"/>
    </xf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1" fontId="0" fillId="0" borderId="0" xfId="0" applyNumberFormat="1" applyAlignment="1">
      <alignment vertical="top"/>
    </xf>
    <xf numFmtId="1" fontId="0" fillId="0" borderId="0" xfId="0" applyNumberFormat="1" applyAlignment="1">
      <alignment horizontal="center"/>
    </xf>
    <xf numFmtId="0" fontId="42" fillId="5" borderId="8" xfId="0" applyFont="1" applyFill="1" applyBorder="1" applyAlignment="1">
      <alignment wrapText="1"/>
    </xf>
    <xf numFmtId="0" fontId="42" fillId="6" borderId="8" xfId="0" applyFont="1" applyFill="1" applyBorder="1" applyAlignment="1">
      <alignment wrapText="1"/>
    </xf>
    <xf numFmtId="1" fontId="39" fillId="0" borderId="0" xfId="0" applyNumberFormat="1" applyFont="1" applyAlignment="1">
      <alignment horizontal="center" vertical="center"/>
    </xf>
    <xf numFmtId="165" fontId="40" fillId="0" borderId="0" xfId="0" applyNumberFormat="1" applyFont="1" applyAlignment="1">
      <alignment horizontal="center" vertical="center"/>
    </xf>
    <xf numFmtId="44" fontId="40" fillId="0" borderId="0" xfId="0" applyNumberFormat="1" applyFont="1" applyAlignment="1">
      <alignment horizontal="center" vertical="center"/>
    </xf>
    <xf numFmtId="44" fontId="40" fillId="0" borderId="0" xfId="1" applyNumberFormat="1" applyFont="1" applyBorder="1" applyAlignment="1">
      <alignment horizontal="center" vertical="center"/>
    </xf>
    <xf numFmtId="44" fontId="40" fillId="0" borderId="4" xfId="0" applyNumberFormat="1" applyFont="1" applyBorder="1" applyAlignment="1">
      <alignment horizontal="center" vertical="center"/>
    </xf>
    <xf numFmtId="1" fontId="39" fillId="0" borderId="4" xfId="0" applyNumberFormat="1" applyFont="1" applyBorder="1" applyAlignment="1">
      <alignment horizontal="center" vertical="center"/>
    </xf>
    <xf numFmtId="0" fontId="31" fillId="2" borderId="5" xfId="0" applyFont="1" applyFill="1" applyBorder="1" applyAlignment="1">
      <alignment horizontal="center"/>
    </xf>
    <xf numFmtId="0" fontId="31" fillId="2" borderId="6" xfId="0" applyFont="1" applyFill="1" applyBorder="1" applyAlignment="1">
      <alignment horizontal="center"/>
    </xf>
    <xf numFmtId="0" fontId="31" fillId="2" borderId="2" xfId="0" applyFont="1" applyFill="1" applyBorder="1" applyAlignment="1">
      <alignment horizontal="center"/>
    </xf>
    <xf numFmtId="0" fontId="28" fillId="2" borderId="5" xfId="0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0" fontId="30" fillId="2" borderId="1" xfId="0" applyFont="1" applyFill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17" fillId="0" borderId="0" xfId="0" applyFont="1" applyAlignment="1">
      <alignment horizont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.png"/><Relationship Id="rId1" Type="http://schemas.openxmlformats.org/officeDocument/2006/relationships/image" Target="../media/image62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13" Type="http://schemas.openxmlformats.org/officeDocument/2006/relationships/image" Target="../media/image77.png"/><Relationship Id="rId3" Type="http://schemas.openxmlformats.org/officeDocument/2006/relationships/image" Target="../media/image67.png"/><Relationship Id="rId7" Type="http://schemas.openxmlformats.org/officeDocument/2006/relationships/image" Target="../media/image71.png"/><Relationship Id="rId12" Type="http://schemas.openxmlformats.org/officeDocument/2006/relationships/image" Target="../media/image76.png"/><Relationship Id="rId17" Type="http://schemas.openxmlformats.org/officeDocument/2006/relationships/image" Target="../media/image81.png"/><Relationship Id="rId2" Type="http://schemas.openxmlformats.org/officeDocument/2006/relationships/image" Target="../media/image66.png"/><Relationship Id="rId16" Type="http://schemas.openxmlformats.org/officeDocument/2006/relationships/image" Target="../media/image80.png"/><Relationship Id="rId1" Type="http://schemas.openxmlformats.org/officeDocument/2006/relationships/image" Target="../media/image7.png"/><Relationship Id="rId6" Type="http://schemas.openxmlformats.org/officeDocument/2006/relationships/image" Target="../media/image70.png"/><Relationship Id="rId11" Type="http://schemas.openxmlformats.org/officeDocument/2006/relationships/image" Target="../media/image75.png"/><Relationship Id="rId5" Type="http://schemas.openxmlformats.org/officeDocument/2006/relationships/image" Target="../media/image69.png"/><Relationship Id="rId15" Type="http://schemas.openxmlformats.org/officeDocument/2006/relationships/image" Target="../media/image79.png"/><Relationship Id="rId10" Type="http://schemas.openxmlformats.org/officeDocument/2006/relationships/image" Target="../media/image74.png"/><Relationship Id="rId4" Type="http://schemas.openxmlformats.org/officeDocument/2006/relationships/image" Target="../media/image68.png"/><Relationship Id="rId9" Type="http://schemas.openxmlformats.org/officeDocument/2006/relationships/image" Target="../media/image73.png"/><Relationship Id="rId14" Type="http://schemas.openxmlformats.org/officeDocument/2006/relationships/image" Target="../media/image78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13" Type="http://schemas.openxmlformats.org/officeDocument/2006/relationships/image" Target="../media/image93.png"/><Relationship Id="rId18" Type="http://schemas.openxmlformats.org/officeDocument/2006/relationships/image" Target="../media/image98.png"/><Relationship Id="rId3" Type="http://schemas.openxmlformats.org/officeDocument/2006/relationships/image" Target="../media/image83.png"/><Relationship Id="rId21" Type="http://schemas.openxmlformats.org/officeDocument/2006/relationships/image" Target="../media/image101.png"/><Relationship Id="rId7" Type="http://schemas.openxmlformats.org/officeDocument/2006/relationships/image" Target="../media/image87.png"/><Relationship Id="rId12" Type="http://schemas.openxmlformats.org/officeDocument/2006/relationships/image" Target="../media/image92.png"/><Relationship Id="rId17" Type="http://schemas.openxmlformats.org/officeDocument/2006/relationships/image" Target="../media/image97.png"/><Relationship Id="rId25" Type="http://schemas.openxmlformats.org/officeDocument/2006/relationships/image" Target="../media/image105.png"/><Relationship Id="rId2" Type="http://schemas.openxmlformats.org/officeDocument/2006/relationships/image" Target="../media/image82.png"/><Relationship Id="rId16" Type="http://schemas.openxmlformats.org/officeDocument/2006/relationships/image" Target="../media/image96.png"/><Relationship Id="rId20" Type="http://schemas.openxmlformats.org/officeDocument/2006/relationships/image" Target="../media/image100.png"/><Relationship Id="rId1" Type="http://schemas.openxmlformats.org/officeDocument/2006/relationships/image" Target="../media/image8.png"/><Relationship Id="rId6" Type="http://schemas.openxmlformats.org/officeDocument/2006/relationships/image" Target="../media/image86.png"/><Relationship Id="rId11" Type="http://schemas.openxmlformats.org/officeDocument/2006/relationships/image" Target="../media/image91.png"/><Relationship Id="rId24" Type="http://schemas.openxmlformats.org/officeDocument/2006/relationships/image" Target="../media/image104.png"/><Relationship Id="rId5" Type="http://schemas.openxmlformats.org/officeDocument/2006/relationships/image" Target="../media/image85.png"/><Relationship Id="rId15" Type="http://schemas.openxmlformats.org/officeDocument/2006/relationships/image" Target="../media/image95.png"/><Relationship Id="rId23" Type="http://schemas.openxmlformats.org/officeDocument/2006/relationships/image" Target="../media/image103.png"/><Relationship Id="rId10" Type="http://schemas.openxmlformats.org/officeDocument/2006/relationships/image" Target="../media/image90.png"/><Relationship Id="rId19" Type="http://schemas.openxmlformats.org/officeDocument/2006/relationships/image" Target="../media/image99.png"/><Relationship Id="rId4" Type="http://schemas.openxmlformats.org/officeDocument/2006/relationships/image" Target="../media/image84.png"/><Relationship Id="rId9" Type="http://schemas.openxmlformats.org/officeDocument/2006/relationships/image" Target="../media/image89.png"/><Relationship Id="rId14" Type="http://schemas.openxmlformats.org/officeDocument/2006/relationships/image" Target="../media/image94.png"/><Relationship Id="rId22" Type="http://schemas.openxmlformats.org/officeDocument/2006/relationships/image" Target="../media/image10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2.png"/><Relationship Id="rId13" Type="http://schemas.openxmlformats.org/officeDocument/2006/relationships/image" Target="../media/image117.png"/><Relationship Id="rId18" Type="http://schemas.openxmlformats.org/officeDocument/2006/relationships/image" Target="../media/image122.png"/><Relationship Id="rId3" Type="http://schemas.openxmlformats.org/officeDocument/2006/relationships/image" Target="../media/image107.png"/><Relationship Id="rId7" Type="http://schemas.openxmlformats.org/officeDocument/2006/relationships/image" Target="../media/image111.png"/><Relationship Id="rId12" Type="http://schemas.openxmlformats.org/officeDocument/2006/relationships/image" Target="../media/image116.png"/><Relationship Id="rId17" Type="http://schemas.openxmlformats.org/officeDocument/2006/relationships/image" Target="../media/image121.png"/><Relationship Id="rId2" Type="http://schemas.openxmlformats.org/officeDocument/2006/relationships/image" Target="../media/image106.png"/><Relationship Id="rId16" Type="http://schemas.openxmlformats.org/officeDocument/2006/relationships/image" Target="../media/image120.png"/><Relationship Id="rId1" Type="http://schemas.openxmlformats.org/officeDocument/2006/relationships/image" Target="../media/image9.png"/><Relationship Id="rId6" Type="http://schemas.openxmlformats.org/officeDocument/2006/relationships/image" Target="../media/image110.png"/><Relationship Id="rId11" Type="http://schemas.openxmlformats.org/officeDocument/2006/relationships/image" Target="../media/image115.png"/><Relationship Id="rId5" Type="http://schemas.openxmlformats.org/officeDocument/2006/relationships/image" Target="../media/image109.png"/><Relationship Id="rId15" Type="http://schemas.openxmlformats.org/officeDocument/2006/relationships/image" Target="../media/image119.png"/><Relationship Id="rId10" Type="http://schemas.openxmlformats.org/officeDocument/2006/relationships/image" Target="../media/image114.png"/><Relationship Id="rId4" Type="http://schemas.openxmlformats.org/officeDocument/2006/relationships/image" Target="../media/image108.png"/><Relationship Id="rId9" Type="http://schemas.openxmlformats.org/officeDocument/2006/relationships/image" Target="../media/image113.png"/><Relationship Id="rId14" Type="http://schemas.openxmlformats.org/officeDocument/2006/relationships/image" Target="../media/image1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png"/><Relationship Id="rId2" Type="http://schemas.openxmlformats.org/officeDocument/2006/relationships/image" Target="../media/image123.png"/><Relationship Id="rId1" Type="http://schemas.openxmlformats.org/officeDocument/2006/relationships/image" Target="../media/image10.png"/><Relationship Id="rId6" Type="http://schemas.openxmlformats.org/officeDocument/2006/relationships/image" Target="../media/image127.png"/><Relationship Id="rId5" Type="http://schemas.openxmlformats.org/officeDocument/2006/relationships/image" Target="../media/image126.png"/><Relationship Id="rId4" Type="http://schemas.openxmlformats.org/officeDocument/2006/relationships/image" Target="../media/image125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13" Type="http://schemas.openxmlformats.org/officeDocument/2006/relationships/image" Target="../media/image140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12" Type="http://schemas.openxmlformats.org/officeDocument/2006/relationships/image" Target="../media/image139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11" Type="http://schemas.openxmlformats.org/officeDocument/2006/relationships/image" Target="../media/image138.png"/><Relationship Id="rId5" Type="http://schemas.openxmlformats.org/officeDocument/2006/relationships/image" Target="../media/image132.png"/><Relationship Id="rId10" Type="http://schemas.openxmlformats.org/officeDocument/2006/relationships/image" Target="../media/image137.png"/><Relationship Id="rId4" Type="http://schemas.openxmlformats.org/officeDocument/2006/relationships/image" Target="../media/image131.png"/><Relationship Id="rId9" Type="http://schemas.openxmlformats.org/officeDocument/2006/relationships/image" Target="../media/image136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8.png"/><Relationship Id="rId2" Type="http://schemas.openxmlformats.org/officeDocument/2006/relationships/image" Target="../media/image1.png"/><Relationship Id="rId1" Type="http://schemas.openxmlformats.org/officeDocument/2006/relationships/image" Target="../media/image18.png"/><Relationship Id="rId6" Type="http://schemas.openxmlformats.org/officeDocument/2006/relationships/image" Target="../media/image22.png"/><Relationship Id="rId11" Type="http://schemas.openxmlformats.org/officeDocument/2006/relationships/image" Target="../media/image27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2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3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13" Type="http://schemas.openxmlformats.org/officeDocument/2006/relationships/image" Target="../media/image56.png"/><Relationship Id="rId3" Type="http://schemas.openxmlformats.org/officeDocument/2006/relationships/image" Target="../media/image46.png"/><Relationship Id="rId7" Type="http://schemas.openxmlformats.org/officeDocument/2006/relationships/image" Target="../media/image50.png"/><Relationship Id="rId12" Type="http://schemas.openxmlformats.org/officeDocument/2006/relationships/image" Target="../media/image55.png"/><Relationship Id="rId2" Type="http://schemas.openxmlformats.org/officeDocument/2006/relationships/image" Target="../media/image45.png"/><Relationship Id="rId1" Type="http://schemas.openxmlformats.org/officeDocument/2006/relationships/image" Target="../media/image4.png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48.png"/><Relationship Id="rId10" Type="http://schemas.openxmlformats.org/officeDocument/2006/relationships/image" Target="../media/image53.png"/><Relationship Id="rId4" Type="http://schemas.openxmlformats.org/officeDocument/2006/relationships/image" Target="../media/image47.png"/><Relationship Id="rId9" Type="http://schemas.openxmlformats.org/officeDocument/2006/relationships/image" Target="../media/image52.png"/><Relationship Id="rId14" Type="http://schemas.openxmlformats.org/officeDocument/2006/relationships/image" Target="../media/image5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5" Type="http://schemas.openxmlformats.org/officeDocument/2006/relationships/image" Target="../media/image5.png"/><Relationship Id="rId4" Type="http://schemas.openxmlformats.org/officeDocument/2006/relationships/image" Target="../media/image6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2198</xdr:rowOff>
    </xdr:from>
    <xdr:to>
      <xdr:col>23</xdr:col>
      <xdr:colOff>197827</xdr:colOff>
      <xdr:row>10</xdr:row>
      <xdr:rowOff>163391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6479F8-876A-45B5-96C7-397723D51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" r="394" b="-2391"/>
        <a:stretch/>
      </xdr:blipFill>
      <xdr:spPr>
        <a:xfrm>
          <a:off x="6081346" y="156063"/>
          <a:ext cx="6887308" cy="20295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0</xdr:rowOff>
    </xdr:from>
    <xdr:to>
      <xdr:col>25</xdr:col>
      <xdr:colOff>301385</xdr:colOff>
      <xdr:row>40</xdr:row>
      <xdr:rowOff>171105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91664B-C836-4E19-A9D5-4D515167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1346" y="4308231"/>
          <a:ext cx="8207134" cy="2420471"/>
        </a:xfrm>
        <a:prstGeom prst="rect">
          <a:avLst/>
        </a:prstGeom>
      </xdr:spPr>
    </xdr:pic>
    <xdr:clientData/>
  </xdr:twoCellAnchor>
  <xdr:twoCellAnchor editAs="oneCell">
    <xdr:from>
      <xdr:col>12</xdr:col>
      <xdr:colOff>183174</xdr:colOff>
      <xdr:row>100</xdr:row>
      <xdr:rowOff>87923</xdr:rowOff>
    </xdr:from>
    <xdr:to>
      <xdr:col>23</xdr:col>
      <xdr:colOff>191671</xdr:colOff>
      <xdr:row>113</xdr:row>
      <xdr:rowOff>115553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227AE72-02C3-4D24-8BCB-5D0C27D7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4520" y="19768038"/>
          <a:ext cx="6697978" cy="2504130"/>
        </a:xfrm>
        <a:prstGeom prst="rect">
          <a:avLst/>
        </a:prstGeom>
      </xdr:spPr>
    </xdr:pic>
    <xdr:clientData/>
  </xdr:twoCellAnchor>
  <xdr:twoCellAnchor editAs="oneCell">
    <xdr:from>
      <xdr:col>12</xdr:col>
      <xdr:colOff>315058</xdr:colOff>
      <xdr:row>140</xdr:row>
      <xdr:rowOff>36634</xdr:rowOff>
    </xdr:from>
    <xdr:to>
      <xdr:col>25</xdr:col>
      <xdr:colOff>11421</xdr:colOff>
      <xdr:row>157</xdr:row>
      <xdr:rowOff>150934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B409A3A-DE0D-4002-8B37-0D6813F0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96404" y="26911788"/>
          <a:ext cx="7602112" cy="3352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207</xdr:row>
      <xdr:rowOff>9989</xdr:rowOff>
    </xdr:from>
    <xdr:to>
      <xdr:col>24</xdr:col>
      <xdr:colOff>572644</xdr:colOff>
      <xdr:row>220</xdr:row>
      <xdr:rowOff>184639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3B5952-9614-4190-BB13-2EF89DDF4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89481" y="39795181"/>
          <a:ext cx="7262124" cy="26511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0</xdr:colOff>
      <xdr:row>250</xdr:row>
      <xdr:rowOff>0</xdr:rowOff>
    </xdr:from>
    <xdr:to>
      <xdr:col>27</xdr:col>
      <xdr:colOff>325000</xdr:colOff>
      <xdr:row>269</xdr:row>
      <xdr:rowOff>19050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60E2E8-DFF3-4C81-ADA9-399D27BD9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97615" y="48123231"/>
          <a:ext cx="8230749" cy="36385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0</xdr:colOff>
      <xdr:row>296</xdr:row>
      <xdr:rowOff>0</xdr:rowOff>
    </xdr:from>
    <xdr:to>
      <xdr:col>25</xdr:col>
      <xdr:colOff>435220</xdr:colOff>
      <xdr:row>317</xdr:row>
      <xdr:rowOff>145134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F3E82D-57E0-4A1E-9562-E326E9F4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97615" y="57032769"/>
          <a:ext cx="7124700" cy="414563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0</xdr:colOff>
      <xdr:row>370</xdr:row>
      <xdr:rowOff>0</xdr:rowOff>
    </xdr:from>
    <xdr:to>
      <xdr:col>26</xdr:col>
      <xdr:colOff>381816</xdr:colOff>
      <xdr:row>397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CEBCEEE-AB8F-4CAD-A387-B2FDF264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689481" y="70895308"/>
          <a:ext cx="8287565" cy="53244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465</xdr:row>
      <xdr:rowOff>0</xdr:rowOff>
    </xdr:from>
    <xdr:to>
      <xdr:col>28</xdr:col>
      <xdr:colOff>278923</xdr:colOff>
      <xdr:row>486</xdr:row>
      <xdr:rowOff>137746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6BCC89-C544-4DF3-A546-02ED2484C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297615" y="89139346"/>
          <a:ext cx="8792807" cy="41382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285751</xdr:colOff>
      <xdr:row>540</xdr:row>
      <xdr:rowOff>61534</xdr:rowOff>
    </xdr:from>
    <xdr:to>
      <xdr:col>21</xdr:col>
      <xdr:colOff>549206</xdr:colOff>
      <xdr:row>552</xdr:row>
      <xdr:rowOff>140419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59BB675-A0AC-49E4-BB7E-D20CD1C0C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367097" y="103488380"/>
          <a:ext cx="5736666" cy="236488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73270</xdr:colOff>
      <xdr:row>582</xdr:row>
      <xdr:rowOff>311195</xdr:rowOff>
    </xdr:from>
    <xdr:to>
      <xdr:col>23</xdr:col>
      <xdr:colOff>300404</xdr:colOff>
      <xdr:row>598</xdr:row>
      <xdr:rowOff>161925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112E1B-917C-4A62-A2D2-D9157BF5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62751" y="111885580"/>
          <a:ext cx="6308480" cy="302255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142875</xdr:colOff>
      <xdr:row>33</xdr:row>
      <xdr:rowOff>161925</xdr:rowOff>
    </xdr:from>
    <xdr:to>
      <xdr:col>19</xdr:col>
      <xdr:colOff>381543</xdr:colOff>
      <xdr:row>49</xdr:row>
      <xdr:rowOff>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DC5A76-1E59-4971-9CF7-2B76F7D0C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0" y="7543800"/>
          <a:ext cx="3896269" cy="28864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542925</xdr:colOff>
      <xdr:row>0</xdr:row>
      <xdr:rowOff>0</xdr:rowOff>
    </xdr:from>
    <xdr:to>
      <xdr:col>28</xdr:col>
      <xdr:colOff>239274</xdr:colOff>
      <xdr:row>18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E0477C-5F5D-4856-89A8-703ED100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8150" y="0"/>
          <a:ext cx="8230749" cy="36385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170718</xdr:colOff>
      <xdr:row>20</xdr:row>
      <xdr:rowOff>124558</xdr:rowOff>
    </xdr:from>
    <xdr:to>
      <xdr:col>29</xdr:col>
      <xdr:colOff>285459</xdr:colOff>
      <xdr:row>39</xdr:row>
      <xdr:rowOff>10258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F2D9FD-3193-47E1-964A-EDC7C6BD1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71103" y="4081096"/>
          <a:ext cx="3155414" cy="35052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29307</xdr:colOff>
      <xdr:row>20</xdr:row>
      <xdr:rowOff>117231</xdr:rowOff>
    </xdr:from>
    <xdr:to>
      <xdr:col>24</xdr:col>
      <xdr:colOff>123530</xdr:colOff>
      <xdr:row>39</xdr:row>
      <xdr:rowOff>2931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D30CAFB-E8BB-414C-B309-5F60F5A38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789019" y="4073769"/>
          <a:ext cx="3134896" cy="35052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205888</xdr:colOff>
      <xdr:row>20</xdr:row>
      <xdr:rowOff>43962</xdr:rowOff>
    </xdr:from>
    <xdr:to>
      <xdr:col>18</xdr:col>
      <xdr:colOff>501712</xdr:colOff>
      <xdr:row>39</xdr:row>
      <xdr:rowOff>77415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6F9B40-42EB-4780-AE38-9FF356BD1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16792" y="4000500"/>
          <a:ext cx="3336497" cy="365295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257175</xdr:colOff>
      <xdr:row>0</xdr:row>
      <xdr:rowOff>131091</xdr:rowOff>
    </xdr:from>
    <xdr:to>
      <xdr:col>27</xdr:col>
      <xdr:colOff>66675</xdr:colOff>
      <xdr:row>10</xdr:row>
      <xdr:rowOff>264319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EDE78F-2C50-4BF6-B4CD-FED04DEB5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7200" y="131091"/>
          <a:ext cx="7124700" cy="414563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451247</xdr:colOff>
      <xdr:row>39</xdr:row>
      <xdr:rowOff>553640</xdr:rowOff>
    </xdr:from>
    <xdr:to>
      <xdr:col>17</xdr:col>
      <xdr:colOff>594482</xdr:colOff>
      <xdr:row>51</xdr:row>
      <xdr:rowOff>150460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6A9557-673C-402C-B0D7-455968774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43888" y="13454062"/>
          <a:ext cx="2572110" cy="245432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8336</xdr:colOff>
      <xdr:row>73</xdr:row>
      <xdr:rowOff>41672</xdr:rowOff>
    </xdr:from>
    <xdr:to>
      <xdr:col>29</xdr:col>
      <xdr:colOff>141686</xdr:colOff>
      <xdr:row>86</xdr:row>
      <xdr:rowOff>3572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48E3804-795F-466C-AFB0-48F02611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087602" y="9328547"/>
          <a:ext cx="2562225" cy="243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144066</xdr:colOff>
      <xdr:row>21</xdr:row>
      <xdr:rowOff>163114</xdr:rowOff>
    </xdr:from>
    <xdr:to>
      <xdr:col>28</xdr:col>
      <xdr:colOff>144066</xdr:colOff>
      <xdr:row>35</xdr:row>
      <xdr:rowOff>1189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D767EA8-92FA-4925-8556-D65DBA86C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16113" y="9634536"/>
          <a:ext cx="2428875" cy="25050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83343</xdr:colOff>
      <xdr:row>24</xdr:row>
      <xdr:rowOff>59532</xdr:rowOff>
    </xdr:from>
    <xdr:to>
      <xdr:col>15</xdr:col>
      <xdr:colOff>264684</xdr:colOff>
      <xdr:row>36</xdr:row>
      <xdr:rowOff>129375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3D94B0-8AFE-48A5-ADE4-D3F6B54AA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1546" y="10102454"/>
          <a:ext cx="2610216" cy="235584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37</xdr:row>
      <xdr:rowOff>133350</xdr:rowOff>
    </xdr:from>
    <xdr:to>
      <xdr:col>24</xdr:col>
      <xdr:colOff>257549</xdr:colOff>
      <xdr:row>46</xdr:row>
      <xdr:rowOff>161926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4A40A08-E426-4338-9A1C-7150C72F2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87075" y="7324725"/>
          <a:ext cx="2676899" cy="23145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185738</xdr:colOff>
      <xdr:row>54</xdr:row>
      <xdr:rowOff>96440</xdr:rowOff>
    </xdr:from>
    <xdr:to>
      <xdr:col>14</xdr:col>
      <xdr:colOff>414710</xdr:colOff>
      <xdr:row>67</xdr:row>
      <xdr:rowOff>21234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860461E-8641-4923-8ABB-7431B7A3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56722" y="5763815"/>
          <a:ext cx="2657847" cy="240129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85726</xdr:colOff>
      <xdr:row>47</xdr:row>
      <xdr:rowOff>171451</xdr:rowOff>
    </xdr:from>
    <xdr:to>
      <xdr:col>24</xdr:col>
      <xdr:colOff>295276</xdr:colOff>
      <xdr:row>60</xdr:row>
      <xdr:rowOff>142875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BE35CF3-DC68-4922-BFBB-0EE69F44E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53751" y="9839326"/>
          <a:ext cx="2647950" cy="244792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476250</xdr:colOff>
      <xdr:row>47</xdr:row>
      <xdr:rowOff>161925</xdr:rowOff>
    </xdr:from>
    <xdr:to>
      <xdr:col>28</xdr:col>
      <xdr:colOff>476590</xdr:colOff>
      <xdr:row>60</xdr:row>
      <xdr:rowOff>161925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C743B72-4BA4-4C48-B9F4-164050C0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782675" y="9829800"/>
          <a:ext cx="2438740" cy="2476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171450</xdr:colOff>
      <xdr:row>61</xdr:row>
      <xdr:rowOff>47625</xdr:rowOff>
    </xdr:from>
    <xdr:to>
      <xdr:col>24</xdr:col>
      <xdr:colOff>295275</xdr:colOff>
      <xdr:row>74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FC6DC76-47E7-49FD-924D-533BCAA08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39475" y="12382500"/>
          <a:ext cx="2562225" cy="24384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422671</xdr:colOff>
      <xdr:row>66</xdr:row>
      <xdr:rowOff>169068</xdr:rowOff>
    </xdr:from>
    <xdr:to>
      <xdr:col>18</xdr:col>
      <xdr:colOff>222647</xdr:colOff>
      <xdr:row>79</xdr:row>
      <xdr:rowOff>169068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F77013-38B0-4950-B531-79CB0BC8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15312" y="8122443"/>
          <a:ext cx="2836069" cy="2476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495300</xdr:colOff>
      <xdr:row>61</xdr:row>
      <xdr:rowOff>95251</xdr:rowOff>
    </xdr:from>
    <xdr:to>
      <xdr:col>29</xdr:col>
      <xdr:colOff>419099</xdr:colOff>
      <xdr:row>73</xdr:row>
      <xdr:rowOff>171450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3EDE85B-7B85-4A4B-B914-D998FCF3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801725" y="12430126"/>
          <a:ext cx="2971799" cy="236219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304800</xdr:colOff>
      <xdr:row>75</xdr:row>
      <xdr:rowOff>76199</xdr:rowOff>
    </xdr:from>
    <xdr:to>
      <xdr:col>19</xdr:col>
      <xdr:colOff>419456</xdr:colOff>
      <xdr:row>86</xdr:row>
      <xdr:rowOff>185042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6F2338F-5B97-4583-8550-5A0B9ACB8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124825" y="15078074"/>
          <a:ext cx="2553056" cy="220434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75</xdr:row>
      <xdr:rowOff>28575</xdr:rowOff>
    </xdr:from>
    <xdr:to>
      <xdr:col>24</xdr:col>
      <xdr:colOff>257551</xdr:colOff>
      <xdr:row>87</xdr:row>
      <xdr:rowOff>30243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A70EB47-AA65-416C-9261-F543A4D7D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868025" y="15030450"/>
          <a:ext cx="2695951" cy="228766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266700</xdr:colOff>
      <xdr:row>87</xdr:row>
      <xdr:rowOff>114299</xdr:rowOff>
    </xdr:from>
    <xdr:to>
      <xdr:col>20</xdr:col>
      <xdr:colOff>86124</xdr:colOff>
      <xdr:row>99</xdr:row>
      <xdr:rowOff>138692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FF91A41-C8D9-4C87-88E0-6DB59FD4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86725" y="17402174"/>
          <a:ext cx="2867425" cy="231039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247650</xdr:colOff>
      <xdr:row>87</xdr:row>
      <xdr:rowOff>142875</xdr:rowOff>
    </xdr:from>
    <xdr:to>
      <xdr:col>30</xdr:col>
      <xdr:colOff>533780</xdr:colOff>
      <xdr:row>103</xdr:row>
      <xdr:rowOff>132474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CDF3C13-2238-405D-BD32-9F6968A6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773275" y="17430750"/>
          <a:ext cx="2724530" cy="303759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285750</xdr:colOff>
      <xdr:row>87</xdr:row>
      <xdr:rowOff>171451</xdr:rowOff>
    </xdr:from>
    <xdr:to>
      <xdr:col>26</xdr:col>
      <xdr:colOff>124314</xdr:colOff>
      <xdr:row>102</xdr:row>
      <xdr:rowOff>56123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1C5E86A-0C67-4D01-B88B-59665A4DB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153775" y="17459326"/>
          <a:ext cx="3496163" cy="274217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495300</xdr:colOff>
      <xdr:row>0</xdr:row>
      <xdr:rowOff>28575</xdr:rowOff>
    </xdr:from>
    <xdr:to>
      <xdr:col>30</xdr:col>
      <xdr:colOff>248465</xdr:colOff>
      <xdr:row>27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06030A-7B4F-47B6-BF2B-17539E5D4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825" y="28575"/>
          <a:ext cx="8287565" cy="5324475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</xdr:colOff>
      <xdr:row>31</xdr:row>
      <xdr:rowOff>123825</xdr:rowOff>
    </xdr:from>
    <xdr:to>
      <xdr:col>26</xdr:col>
      <xdr:colOff>285750</xdr:colOff>
      <xdr:row>47</xdr:row>
      <xdr:rowOff>47625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024A24-4E7F-438A-A60A-BA0E63CD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58700" y="6172200"/>
          <a:ext cx="2695575" cy="29718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142875</xdr:colOff>
      <xdr:row>31</xdr:row>
      <xdr:rowOff>95250</xdr:rowOff>
    </xdr:from>
    <xdr:to>
      <xdr:col>18</xdr:col>
      <xdr:colOff>552848</xdr:colOff>
      <xdr:row>47</xdr:row>
      <xdr:rowOff>76623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DBF3-10E2-46E6-A6F6-D45B34604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96200" y="6143625"/>
          <a:ext cx="2848373" cy="302937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400049</xdr:colOff>
      <xdr:row>31</xdr:row>
      <xdr:rowOff>145128</xdr:rowOff>
    </xdr:from>
    <xdr:to>
      <xdr:col>29</xdr:col>
      <xdr:colOff>600074</xdr:colOff>
      <xdr:row>47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85754D-9835-42B3-AE20-7A0F1D49F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68574" y="6193503"/>
          <a:ext cx="2028826" cy="294097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85725</xdr:colOff>
      <xdr:row>31</xdr:row>
      <xdr:rowOff>123825</xdr:rowOff>
    </xdr:from>
    <xdr:to>
      <xdr:col>21</xdr:col>
      <xdr:colOff>543158</xdr:colOff>
      <xdr:row>47</xdr:row>
      <xdr:rowOff>76200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48BE42-7CD1-47AA-B2EF-0133D956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687050" y="6172200"/>
          <a:ext cx="1676634" cy="30003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228600</xdr:colOff>
      <xdr:row>28</xdr:row>
      <xdr:rowOff>149156</xdr:rowOff>
    </xdr:from>
    <xdr:to>
      <xdr:col>24</xdr:col>
      <xdr:colOff>572109</xdr:colOff>
      <xdr:row>30</xdr:row>
      <xdr:rowOff>114376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1920C16-B543-4BF3-9729-C5D78AA6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9525" y="5626031"/>
          <a:ext cx="2781909" cy="34622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419100</xdr:colOff>
      <xdr:row>45</xdr:row>
      <xdr:rowOff>182649</xdr:rowOff>
    </xdr:from>
    <xdr:to>
      <xdr:col>24</xdr:col>
      <xdr:colOff>515452</xdr:colOff>
      <xdr:row>47</xdr:row>
      <xdr:rowOff>182649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587A2F1-43E0-44D9-BF5D-004404D7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10825" y="9279024"/>
          <a:ext cx="3753952" cy="38896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21</xdr:col>
      <xdr:colOff>514350</xdr:colOff>
      <xdr:row>49</xdr:row>
      <xdr:rowOff>66675</xdr:rowOff>
    </xdr:from>
    <xdr:to>
      <xdr:col>25</xdr:col>
      <xdr:colOff>104775</xdr:colOff>
      <xdr:row>60</xdr:row>
      <xdr:rowOff>152704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D5E5BF9-785C-4298-AF31-6BB8F411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334875" y="9925050"/>
          <a:ext cx="2028825" cy="218152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25</xdr:col>
      <xdr:colOff>200025</xdr:colOff>
      <xdr:row>49</xdr:row>
      <xdr:rowOff>85726</xdr:rowOff>
    </xdr:from>
    <xdr:to>
      <xdr:col>29</xdr:col>
      <xdr:colOff>571892</xdr:colOff>
      <xdr:row>60</xdr:row>
      <xdr:rowOff>85726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7D446C4-06F3-4D7C-955B-5EF96D60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58950" y="9944101"/>
          <a:ext cx="2810267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9525</xdr:colOff>
      <xdr:row>49</xdr:row>
      <xdr:rowOff>28575</xdr:rowOff>
    </xdr:from>
    <xdr:to>
      <xdr:col>18</xdr:col>
      <xdr:colOff>362340</xdr:colOff>
      <xdr:row>60</xdr:row>
      <xdr:rowOff>143183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06AC8A4-D4AA-4961-8864-FEAF765BA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562850" y="9886950"/>
          <a:ext cx="2791215" cy="221010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533399</xdr:colOff>
      <xdr:row>49</xdr:row>
      <xdr:rowOff>57150</xdr:rowOff>
    </xdr:from>
    <xdr:to>
      <xdr:col>21</xdr:col>
      <xdr:colOff>409573</xdr:colOff>
      <xdr:row>60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BE8C0E6-0FF6-45CC-AC3A-10F3A1C67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525124" y="9915525"/>
          <a:ext cx="1704975" cy="22193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38100</xdr:colOff>
      <xdr:row>59</xdr:row>
      <xdr:rowOff>167542</xdr:rowOff>
    </xdr:from>
    <xdr:to>
      <xdr:col>18</xdr:col>
      <xdr:colOff>400050</xdr:colOff>
      <xdr:row>71</xdr:row>
      <xdr:rowOff>123826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FB7172C-0145-44B8-9467-CB0CA7E8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91425" y="12311917"/>
          <a:ext cx="2800350" cy="224228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552450</xdr:colOff>
      <xdr:row>60</xdr:row>
      <xdr:rowOff>47626</xdr:rowOff>
    </xdr:from>
    <xdr:to>
      <xdr:col>22</xdr:col>
      <xdr:colOff>352425</xdr:colOff>
      <xdr:row>71</xdr:row>
      <xdr:rowOff>114300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856AC3-8C3E-4247-A73A-936E9AB9D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544175" y="12382501"/>
          <a:ext cx="2238375" cy="21621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22</xdr:col>
      <xdr:colOff>419100</xdr:colOff>
      <xdr:row>60</xdr:row>
      <xdr:rowOff>38101</xdr:rowOff>
    </xdr:from>
    <xdr:to>
      <xdr:col>26</xdr:col>
      <xdr:colOff>95250</xdr:colOff>
      <xdr:row>71</xdr:row>
      <xdr:rowOff>38101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E2C9AA9-234E-479A-9799-908EBB14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849225" y="12372976"/>
          <a:ext cx="2114550" cy="20955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495301</xdr:colOff>
      <xdr:row>71</xdr:row>
      <xdr:rowOff>47625</xdr:rowOff>
    </xdr:from>
    <xdr:to>
      <xdr:col>18</xdr:col>
      <xdr:colOff>38102</xdr:colOff>
      <xdr:row>85</xdr:row>
      <xdr:rowOff>19418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DC00C0C-6F33-41CC-8494-1CE9ECCE0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439026" y="14668500"/>
          <a:ext cx="2590800" cy="263879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190500</xdr:colOff>
      <xdr:row>71</xdr:row>
      <xdr:rowOff>9525</xdr:rowOff>
    </xdr:from>
    <xdr:to>
      <xdr:col>22</xdr:col>
      <xdr:colOff>123825</xdr:colOff>
      <xdr:row>84</xdr:row>
      <xdr:rowOff>133350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01FCCF5-3860-4C41-B6EA-60E8AE075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182225" y="14630400"/>
          <a:ext cx="2371725" cy="26003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22</xdr:col>
      <xdr:colOff>285750</xdr:colOff>
      <xdr:row>71</xdr:row>
      <xdr:rowOff>47625</xdr:rowOff>
    </xdr:from>
    <xdr:to>
      <xdr:col>26</xdr:col>
      <xdr:colOff>228599</xdr:colOff>
      <xdr:row>84</xdr:row>
      <xdr:rowOff>85725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2C350AA-BCC2-4259-B5C1-8D5A57BCF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715875" y="14668500"/>
          <a:ext cx="2381249" cy="25146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352425</xdr:colOff>
      <xdr:row>70</xdr:row>
      <xdr:rowOff>161924</xdr:rowOff>
    </xdr:from>
    <xdr:to>
      <xdr:col>30</xdr:col>
      <xdr:colOff>295691</xdr:colOff>
      <xdr:row>84</xdr:row>
      <xdr:rowOff>57149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1524D1C-D35C-42C1-A39E-B9C144BC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20950" y="14592299"/>
          <a:ext cx="2381666" cy="25622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180975</xdr:colOff>
      <xdr:row>60</xdr:row>
      <xdr:rowOff>66675</xdr:rowOff>
    </xdr:from>
    <xdr:to>
      <xdr:col>30</xdr:col>
      <xdr:colOff>457579</xdr:colOff>
      <xdr:row>71</xdr:row>
      <xdr:rowOff>283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50B12DF-B6B6-4BDC-ACC5-1E5373C17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049500" y="12401550"/>
          <a:ext cx="2715004" cy="202910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15</xdr:col>
      <xdr:colOff>0</xdr:colOff>
      <xdr:row>106</xdr:row>
      <xdr:rowOff>0</xdr:rowOff>
    </xdr:from>
    <xdr:to>
      <xdr:col>24</xdr:col>
      <xdr:colOff>477082</xdr:colOff>
      <xdr:row>112</xdr:row>
      <xdr:rowOff>19212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8E58107-1E53-4E2F-8392-461E3D36A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162925" y="21288375"/>
          <a:ext cx="5963482" cy="116221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228600</xdr:colOff>
      <xdr:row>112</xdr:row>
      <xdr:rowOff>9525</xdr:rowOff>
    </xdr:from>
    <xdr:to>
      <xdr:col>16</xdr:col>
      <xdr:colOff>558</xdr:colOff>
      <xdr:row>127</xdr:row>
      <xdr:rowOff>19450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70926D9-44CE-4E30-876F-3F968BB0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81550" y="22440900"/>
          <a:ext cx="3991532" cy="28674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285750</xdr:colOff>
      <xdr:row>112</xdr:row>
      <xdr:rowOff>114300</xdr:rowOff>
    </xdr:from>
    <xdr:to>
      <xdr:col>19</xdr:col>
      <xdr:colOff>390795</xdr:colOff>
      <xdr:row>132</xdr:row>
      <xdr:rowOff>181516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C159E24-E278-470C-A404-E7542626B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058275" y="22545675"/>
          <a:ext cx="1933845" cy="387721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104775</xdr:colOff>
      <xdr:row>112</xdr:row>
      <xdr:rowOff>38100</xdr:rowOff>
    </xdr:from>
    <xdr:to>
      <xdr:col>26</xdr:col>
      <xdr:colOff>152917</xdr:colOff>
      <xdr:row>124</xdr:row>
      <xdr:rowOff>57472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DEA161A-8A01-4ED2-8BFA-A5FBC3CD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315700" y="22469475"/>
          <a:ext cx="3705742" cy="230537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409575</xdr:colOff>
      <xdr:row>112</xdr:row>
      <xdr:rowOff>38100</xdr:rowOff>
    </xdr:from>
    <xdr:to>
      <xdr:col>33</xdr:col>
      <xdr:colOff>419696</xdr:colOff>
      <xdr:row>137</xdr:row>
      <xdr:rowOff>134028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924B4C8-A712-4F27-99B5-90068B53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5278100" y="22469475"/>
          <a:ext cx="4277322" cy="485842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361950</xdr:colOff>
      <xdr:row>6</xdr:row>
      <xdr:rowOff>0</xdr:rowOff>
    </xdr:from>
    <xdr:to>
      <xdr:col>16</xdr:col>
      <xdr:colOff>190816</xdr:colOff>
      <xdr:row>13</xdr:row>
      <xdr:rowOff>57344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82777-955D-421E-9393-C0736FE5A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696075" y="1285875"/>
          <a:ext cx="2267266" cy="139084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34528</xdr:colOff>
      <xdr:row>0</xdr:row>
      <xdr:rowOff>32513</xdr:rowOff>
    </xdr:from>
    <xdr:to>
      <xdr:col>31</xdr:col>
      <xdr:colOff>292936</xdr:colOff>
      <xdr:row>21</xdr:row>
      <xdr:rowOff>27384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ABB773-0E98-4612-9FA5-7D1B0F127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6044" y="32513"/>
          <a:ext cx="8759470" cy="413824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523875</xdr:colOff>
      <xdr:row>23</xdr:row>
      <xdr:rowOff>10997</xdr:rowOff>
    </xdr:from>
    <xdr:to>
      <xdr:col>18</xdr:col>
      <xdr:colOff>467293</xdr:colOff>
      <xdr:row>35</xdr:row>
      <xdr:rowOff>180975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C747662-7FA0-4050-85A3-3D74D411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4300" y="4344872"/>
          <a:ext cx="2381818" cy="24559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0</xdr:colOff>
      <xdr:row>23</xdr:row>
      <xdr:rowOff>5211</xdr:rowOff>
    </xdr:from>
    <xdr:to>
      <xdr:col>22</xdr:col>
      <xdr:colOff>457764</xdr:colOff>
      <xdr:row>35</xdr:row>
      <xdr:rowOff>180974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F9171F7-101D-47F1-8872-EA827292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58425" y="4339086"/>
          <a:ext cx="2286564" cy="246176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123824</xdr:colOff>
      <xdr:row>23</xdr:row>
      <xdr:rowOff>2666</xdr:rowOff>
    </xdr:from>
    <xdr:to>
      <xdr:col>26</xdr:col>
      <xdr:colOff>495299</xdr:colOff>
      <xdr:row>35</xdr:row>
      <xdr:rowOff>190499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8A27549-C74F-40E0-A61B-34A87827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20649" y="4336541"/>
          <a:ext cx="2200275" cy="247383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438150</xdr:colOff>
      <xdr:row>36</xdr:row>
      <xdr:rowOff>106780</xdr:rowOff>
    </xdr:from>
    <xdr:to>
      <xdr:col>19</xdr:col>
      <xdr:colOff>76882</xdr:colOff>
      <xdr:row>46</xdr:row>
      <xdr:rowOff>181478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1FDA3E1-33B5-4794-A41E-B3AD94273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48575" y="6917155"/>
          <a:ext cx="2686732" cy="197969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190499</xdr:colOff>
      <xdr:row>36</xdr:row>
      <xdr:rowOff>117638</xdr:rowOff>
    </xdr:from>
    <xdr:to>
      <xdr:col>23</xdr:col>
      <xdr:colOff>229244</xdr:colOff>
      <xdr:row>47</xdr:row>
      <xdr:rowOff>95789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A482961-FA30-426A-8A01-F40F7699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48924" y="6928013"/>
          <a:ext cx="2477145" cy="207365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354329</xdr:colOff>
      <xdr:row>36</xdr:row>
      <xdr:rowOff>76200</xdr:rowOff>
    </xdr:from>
    <xdr:to>
      <xdr:col>27</xdr:col>
      <xdr:colOff>28574</xdr:colOff>
      <xdr:row>47</xdr:row>
      <xdr:rowOff>85725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DEA65B9-D883-45FF-A298-00D38BF6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51154" y="6886575"/>
          <a:ext cx="2112645" cy="21050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396585</xdr:colOff>
      <xdr:row>47</xdr:row>
      <xdr:rowOff>133349</xdr:rowOff>
    </xdr:from>
    <xdr:to>
      <xdr:col>18</xdr:col>
      <xdr:colOff>581025</xdr:colOff>
      <xdr:row>60</xdr:row>
      <xdr:rowOff>38100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6090F857-E7EF-48FC-BCE0-72935CB9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07010" y="9039224"/>
          <a:ext cx="2622840" cy="238125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161925</xdr:colOff>
      <xdr:row>47</xdr:row>
      <xdr:rowOff>180976</xdr:rowOff>
    </xdr:from>
    <xdr:to>
      <xdr:col>23</xdr:col>
      <xdr:colOff>152400</xdr:colOff>
      <xdr:row>59</xdr:row>
      <xdr:rowOff>180976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0A24AE-17C1-4BFD-9AAE-0909E422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420350" y="9086851"/>
          <a:ext cx="2428875" cy="2286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390524</xdr:colOff>
      <xdr:row>47</xdr:row>
      <xdr:rowOff>189875</xdr:rowOff>
    </xdr:from>
    <xdr:to>
      <xdr:col>27</xdr:col>
      <xdr:colOff>114299</xdr:colOff>
      <xdr:row>60</xdr:row>
      <xdr:rowOff>57151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29DD964-1742-45C7-BD7A-38EF41497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87349" y="9095750"/>
          <a:ext cx="2162175" cy="23437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152478</xdr:colOff>
      <xdr:row>60</xdr:row>
      <xdr:rowOff>161925</xdr:rowOff>
    </xdr:from>
    <xdr:to>
      <xdr:col>3</xdr:col>
      <xdr:colOff>571876</xdr:colOff>
      <xdr:row>72</xdr:row>
      <xdr:rowOff>19049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66D2027-AAE0-4771-94DD-586DBAB6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2478" y="11544300"/>
          <a:ext cx="2143423" cy="214312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257175</xdr:colOff>
      <xdr:row>60</xdr:row>
      <xdr:rowOff>171450</xdr:rowOff>
    </xdr:from>
    <xdr:to>
      <xdr:col>9</xdr:col>
      <xdr:colOff>581324</xdr:colOff>
      <xdr:row>75</xdr:row>
      <xdr:rowOff>19050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27E1E8A-2C86-4922-AF38-BB4CAA8F1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90800" y="11553825"/>
          <a:ext cx="2152950" cy="27051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95250</xdr:colOff>
      <xdr:row>60</xdr:row>
      <xdr:rowOff>171450</xdr:rowOff>
    </xdr:from>
    <xdr:to>
      <xdr:col>27</xdr:col>
      <xdr:colOff>152748</xdr:colOff>
      <xdr:row>74</xdr:row>
      <xdr:rowOff>133350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00C66D3-90C7-4F19-92C6-CF8312DA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792075" y="11553825"/>
          <a:ext cx="2495898" cy="26289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27</xdr:col>
      <xdr:colOff>285750</xdr:colOff>
      <xdr:row>60</xdr:row>
      <xdr:rowOff>142875</xdr:rowOff>
    </xdr:from>
    <xdr:to>
      <xdr:col>30</xdr:col>
      <xdr:colOff>476532</xdr:colOff>
      <xdr:row>78</xdr:row>
      <xdr:rowOff>86196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9A5AD52-F5A2-442E-A765-617C6B801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20975" y="11525250"/>
          <a:ext cx="2019582" cy="337232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114300</xdr:colOff>
      <xdr:row>60</xdr:row>
      <xdr:rowOff>171450</xdr:rowOff>
    </xdr:from>
    <xdr:to>
      <xdr:col>14</xdr:col>
      <xdr:colOff>200025</xdr:colOff>
      <xdr:row>75</xdr:row>
      <xdr:rowOff>16895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51DACCE-8419-4E76-817C-AEEF9EDE5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86325" y="11553825"/>
          <a:ext cx="2524125" cy="270294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380999</xdr:colOff>
      <xdr:row>61</xdr:row>
      <xdr:rowOff>1</xdr:rowOff>
    </xdr:from>
    <xdr:to>
      <xdr:col>19</xdr:col>
      <xdr:colOff>11336</xdr:colOff>
      <xdr:row>75</xdr:row>
      <xdr:rowOff>28575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34A8C24-FB64-46C0-A347-3E6C6E7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591424" y="11572876"/>
          <a:ext cx="2678337" cy="26955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19</xdr:col>
      <xdr:colOff>134815</xdr:colOff>
      <xdr:row>61</xdr:row>
      <xdr:rowOff>9525</xdr:rowOff>
    </xdr:from>
    <xdr:to>
      <xdr:col>22</xdr:col>
      <xdr:colOff>561975</xdr:colOff>
      <xdr:row>75</xdr:row>
      <xdr:rowOff>10061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569BE2E-B9C0-4522-80AB-0CA19008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93240" y="11582400"/>
          <a:ext cx="2255960" cy="266753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16</xdr:col>
      <xdr:colOff>67025</xdr:colOff>
      <xdr:row>15</xdr:row>
      <xdr:rowOff>9792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3CEEFA-175C-4814-A7E9-7D6E32098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91225" y="1095375"/>
          <a:ext cx="2505425" cy="191479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38100</xdr:colOff>
      <xdr:row>1</xdr:row>
      <xdr:rowOff>0</xdr:rowOff>
    </xdr:from>
    <xdr:to>
      <xdr:col>30</xdr:col>
      <xdr:colOff>363100</xdr:colOff>
      <xdr:row>18</xdr:row>
      <xdr:rowOff>162400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3F6E8D-9AC9-44E5-9612-6A53C7CF8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2100" y="190500"/>
          <a:ext cx="8249801" cy="34009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352425</xdr:colOff>
      <xdr:row>19</xdr:row>
      <xdr:rowOff>123825</xdr:rowOff>
    </xdr:from>
    <xdr:to>
      <xdr:col>14</xdr:col>
      <xdr:colOff>200344</xdr:colOff>
      <xdr:row>36</xdr:row>
      <xdr:rowOff>152856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4330F2C-B0D7-4530-BEAC-79FB5C678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9250" y="3886200"/>
          <a:ext cx="2286319" cy="326753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333375</xdr:colOff>
      <xdr:row>19</xdr:row>
      <xdr:rowOff>114300</xdr:rowOff>
    </xdr:from>
    <xdr:to>
      <xdr:col>18</xdr:col>
      <xdr:colOff>38100</xdr:colOff>
      <xdr:row>36</xdr:row>
      <xdr:rowOff>123825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61955BF-830B-4494-A4E3-F052D9384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8600" y="3876675"/>
          <a:ext cx="2143125" cy="324802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152400</xdr:colOff>
      <xdr:row>19</xdr:row>
      <xdr:rowOff>114301</xdr:rowOff>
    </xdr:from>
    <xdr:to>
      <xdr:col>22</xdr:col>
      <xdr:colOff>212949</xdr:colOff>
      <xdr:row>36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D20C939-AD9F-414A-9311-13A85C9C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106025" y="3876676"/>
          <a:ext cx="2498949" cy="32670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22</xdr:col>
      <xdr:colOff>333375</xdr:colOff>
      <xdr:row>19</xdr:row>
      <xdr:rowOff>85725</xdr:rowOff>
    </xdr:from>
    <xdr:to>
      <xdr:col>26</xdr:col>
      <xdr:colOff>95250</xdr:colOff>
      <xdr:row>36</xdr:row>
      <xdr:rowOff>142874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DD4E75-A72C-41B9-8BC5-A7E26359C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80156" y="3848100"/>
          <a:ext cx="2190750" cy="329564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190500</xdr:colOff>
      <xdr:row>19</xdr:row>
      <xdr:rowOff>84870</xdr:rowOff>
    </xdr:from>
    <xdr:to>
      <xdr:col>30</xdr:col>
      <xdr:colOff>266700</xdr:colOff>
      <xdr:row>36</xdr:row>
      <xdr:rowOff>142875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696A5FF-BD5E-4484-8C02-085788EB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20925" y="3847245"/>
          <a:ext cx="2514600" cy="329650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90487</xdr:colOff>
      <xdr:row>24</xdr:row>
      <xdr:rowOff>25003</xdr:rowOff>
    </xdr:from>
    <xdr:to>
      <xdr:col>18</xdr:col>
      <xdr:colOff>148156</xdr:colOff>
      <xdr:row>34</xdr:row>
      <xdr:rowOff>130059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238BE0A-A43A-4B7D-9322-926B5639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47221" y="4739878"/>
          <a:ext cx="3700981" cy="2010056"/>
        </a:xfrm>
        <a:prstGeom prst="rect">
          <a:avLst/>
        </a:prstGeom>
      </xdr:spPr>
    </xdr:pic>
    <xdr:clientData/>
  </xdr:twoCellAnchor>
  <xdr:twoCellAnchor editAs="oneCell">
    <xdr:from>
      <xdr:col>18</xdr:col>
      <xdr:colOff>340519</xdr:colOff>
      <xdr:row>23</xdr:row>
      <xdr:rowOff>75010</xdr:rowOff>
    </xdr:from>
    <xdr:to>
      <xdr:col>25</xdr:col>
      <xdr:colOff>67231</xdr:colOff>
      <xdr:row>36</xdr:row>
      <xdr:rowOff>132514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EBD136A-8697-4BE7-8510-C52CA6B0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0566" y="4599385"/>
          <a:ext cx="3977244" cy="2534004"/>
        </a:xfrm>
        <a:prstGeom prst="rect">
          <a:avLst/>
        </a:prstGeom>
      </xdr:spPr>
    </xdr:pic>
    <xdr:clientData/>
  </xdr:twoCellAnchor>
  <xdr:twoCellAnchor editAs="oneCell">
    <xdr:from>
      <xdr:col>25</xdr:col>
      <xdr:colOff>255983</xdr:colOff>
      <xdr:row>21</xdr:row>
      <xdr:rowOff>164856</xdr:rowOff>
    </xdr:from>
    <xdr:to>
      <xdr:col>30</xdr:col>
      <xdr:colOff>418393</xdr:colOff>
      <xdr:row>37</xdr:row>
      <xdr:rowOff>16669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61E2B9D-6A2D-4E24-9F65-2368B105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406561" y="4308231"/>
          <a:ext cx="3198503" cy="2899813"/>
        </a:xfrm>
        <a:prstGeom prst="rect">
          <a:avLst/>
        </a:prstGeom>
      </xdr:spPr>
    </xdr:pic>
    <xdr:clientData/>
  </xdr:twoCellAnchor>
  <xdr:twoCellAnchor editAs="oneCell">
    <xdr:from>
      <xdr:col>11</xdr:col>
      <xdr:colOff>447675</xdr:colOff>
      <xdr:row>36</xdr:row>
      <xdr:rowOff>19050</xdr:rowOff>
    </xdr:from>
    <xdr:to>
      <xdr:col>17</xdr:col>
      <xdr:colOff>162395</xdr:colOff>
      <xdr:row>52</xdr:row>
      <xdr:rowOff>124265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4214B1C-B482-456A-AEE5-C3F981FF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15050" y="7019925"/>
          <a:ext cx="3372321" cy="3153215"/>
        </a:xfrm>
        <a:prstGeom prst="rect">
          <a:avLst/>
        </a:prstGeom>
      </xdr:spPr>
    </xdr:pic>
    <xdr:clientData/>
  </xdr:twoCellAnchor>
  <xdr:twoCellAnchor editAs="oneCell">
    <xdr:from>
      <xdr:col>17</xdr:col>
      <xdr:colOff>371475</xdr:colOff>
      <xdr:row>37</xdr:row>
      <xdr:rowOff>161925</xdr:rowOff>
    </xdr:from>
    <xdr:to>
      <xdr:col>24</xdr:col>
      <xdr:colOff>257755</xdr:colOff>
      <xdr:row>49</xdr:row>
      <xdr:rowOff>66981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92C7DAD-21DC-4E7F-B54F-AEA128F1D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96450" y="7353300"/>
          <a:ext cx="4153480" cy="2191056"/>
        </a:xfrm>
        <a:prstGeom prst="rect">
          <a:avLst/>
        </a:prstGeom>
      </xdr:spPr>
    </xdr:pic>
    <xdr:clientData/>
  </xdr:twoCellAnchor>
  <xdr:twoCellAnchor editAs="oneCell">
    <xdr:from>
      <xdr:col>25</xdr:col>
      <xdr:colOff>123824</xdr:colOff>
      <xdr:row>38</xdr:row>
      <xdr:rowOff>104971</xdr:rowOff>
    </xdr:from>
    <xdr:to>
      <xdr:col>30</xdr:col>
      <xdr:colOff>485776</xdr:colOff>
      <xdr:row>51</xdr:row>
      <xdr:rowOff>105288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40ECB1-813A-4B43-BBCD-4672C8970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325599" y="7486846"/>
          <a:ext cx="3409951" cy="247681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54</xdr:row>
      <xdr:rowOff>0</xdr:rowOff>
    </xdr:from>
    <xdr:to>
      <xdr:col>18</xdr:col>
      <xdr:colOff>600585</xdr:colOff>
      <xdr:row>69</xdr:row>
      <xdr:rowOff>67083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DDEF9D-7A28-4712-8E1B-95038205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86575" y="10429875"/>
          <a:ext cx="3648584" cy="292458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54</xdr:row>
      <xdr:rowOff>0</xdr:rowOff>
    </xdr:from>
    <xdr:to>
      <xdr:col>25</xdr:col>
      <xdr:colOff>210089</xdr:colOff>
      <xdr:row>62</xdr:row>
      <xdr:rowOff>133581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82D2BFC-7C8D-42E0-BE30-99BCCCDE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44175" y="10429875"/>
          <a:ext cx="3867690" cy="1657581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54</xdr:row>
      <xdr:rowOff>0</xdr:rowOff>
    </xdr:from>
    <xdr:to>
      <xdr:col>30</xdr:col>
      <xdr:colOff>419499</xdr:colOff>
      <xdr:row>69</xdr:row>
      <xdr:rowOff>19451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4C07E0B-8E89-4FBB-A72D-F4B119F2E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811375" y="10429875"/>
          <a:ext cx="2857899" cy="2876951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428625</xdr:colOff>
      <xdr:row>70</xdr:row>
      <xdr:rowOff>28575</xdr:rowOff>
    </xdr:from>
    <xdr:to>
      <xdr:col>18</xdr:col>
      <xdr:colOff>152957</xdr:colOff>
      <xdr:row>86</xdr:row>
      <xdr:rowOff>38527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5A88152-2C68-4C2A-BE4D-BC487DB15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0" y="13506450"/>
          <a:ext cx="3991532" cy="3057952"/>
        </a:xfrm>
        <a:prstGeom prst="rect">
          <a:avLst/>
        </a:prstGeom>
      </xdr:spPr>
    </xdr:pic>
    <xdr:clientData/>
  </xdr:twoCellAnchor>
  <xdr:twoCellAnchor editAs="oneCell">
    <xdr:from>
      <xdr:col>24</xdr:col>
      <xdr:colOff>247650</xdr:colOff>
      <xdr:row>70</xdr:row>
      <xdr:rowOff>123825</xdr:rowOff>
    </xdr:from>
    <xdr:to>
      <xdr:col>30</xdr:col>
      <xdr:colOff>276740</xdr:colOff>
      <xdr:row>90</xdr:row>
      <xdr:rowOff>29093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A52E9BDE-08D5-43EB-918C-46078E6F5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839825" y="13601700"/>
          <a:ext cx="3686689" cy="37152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114300</xdr:colOff>
      <xdr:row>70</xdr:row>
      <xdr:rowOff>85725</xdr:rowOff>
    </xdr:from>
    <xdr:to>
      <xdr:col>25</xdr:col>
      <xdr:colOff>533968</xdr:colOff>
      <xdr:row>80</xdr:row>
      <xdr:rowOff>95517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49F5DD9-836A-4B74-94A5-93F62C509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658475" y="13563600"/>
          <a:ext cx="4077269" cy="1914792"/>
        </a:xfrm>
        <a:prstGeom prst="rect">
          <a:avLst/>
        </a:prstGeom>
      </xdr:spPr>
    </xdr:pic>
    <xdr:clientData/>
  </xdr:twoCellAnchor>
  <xdr:twoCellAnchor editAs="oneCell">
    <xdr:from>
      <xdr:col>11</xdr:col>
      <xdr:colOff>559594</xdr:colOff>
      <xdr:row>0</xdr:row>
      <xdr:rowOff>0</xdr:rowOff>
    </xdr:from>
    <xdr:to>
      <xdr:col>34</xdr:col>
      <xdr:colOff>428625</xdr:colOff>
      <xdr:row>21</xdr:row>
      <xdr:rowOff>136920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7ECDE6-FA98-2080-1C98-0600D09FD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298407" y="0"/>
          <a:ext cx="14108906" cy="473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17</xdr:col>
      <xdr:colOff>163373</xdr:colOff>
      <xdr:row>68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F8D256-DF34-48BD-84ED-B2053E8DC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572000"/>
          <a:ext cx="10374173" cy="900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18</xdr:col>
      <xdr:colOff>125392</xdr:colOff>
      <xdr:row>117</xdr:row>
      <xdr:rowOff>48881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18B853-70A1-4D5F-9FA6-8022D8323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3906500"/>
          <a:ext cx="11231542" cy="900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1</xdr:row>
      <xdr:rowOff>9525</xdr:rowOff>
    </xdr:from>
    <xdr:to>
      <xdr:col>11</xdr:col>
      <xdr:colOff>228600</xdr:colOff>
      <xdr:row>27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1D3AF988-AFE1-4EAF-B4A4-42B04F6E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200025"/>
          <a:ext cx="5734050" cy="49815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18</xdr:col>
      <xdr:colOff>601605</xdr:colOff>
      <xdr:row>38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5DCB96-B501-406F-81D8-CA337658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964805" cy="697327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16</xdr:col>
      <xdr:colOff>58434</xdr:colOff>
      <xdr:row>84</xdr:row>
      <xdr:rowOff>20196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C375BA-CCF9-4C11-9663-984345CC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7810500"/>
          <a:ext cx="9202434" cy="82116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25</xdr:col>
      <xdr:colOff>325937</xdr:colOff>
      <xdr:row>130</xdr:row>
      <xdr:rowOff>58328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C1659E-542A-4D8B-858A-E1150773A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6383000"/>
          <a:ext cx="14956337" cy="8440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31</xdr:col>
      <xdr:colOff>220807</xdr:colOff>
      <xdr:row>118</xdr:row>
      <xdr:rowOff>143799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AC6F74E-D8B7-4456-9CB2-BE45056A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86400" y="15573375"/>
          <a:ext cx="12412807" cy="66207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564173</xdr:colOff>
      <xdr:row>0</xdr:row>
      <xdr:rowOff>0</xdr:rowOff>
    </xdr:from>
    <xdr:to>
      <xdr:col>23</xdr:col>
      <xdr:colOff>153866</xdr:colOff>
      <xdr:row>9</xdr:row>
      <xdr:rowOff>168520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0CB01-7FFC-4DEB-AEBC-E9C9E7A67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" r="394" b="-2391"/>
        <a:stretch/>
      </xdr:blipFill>
      <xdr:spPr>
        <a:xfrm>
          <a:off x="6037385" y="0"/>
          <a:ext cx="6887308" cy="2029558"/>
        </a:xfrm>
        <a:prstGeom prst="rect">
          <a:avLst/>
        </a:prstGeom>
      </xdr:spPr>
    </xdr:pic>
    <xdr:clientData/>
  </xdr:twoCellAnchor>
  <xdr:twoCellAnchor editAs="oneCell">
    <xdr:from>
      <xdr:col>12</xdr:col>
      <xdr:colOff>564174</xdr:colOff>
      <xdr:row>10</xdr:row>
      <xdr:rowOff>36634</xdr:rowOff>
    </xdr:from>
    <xdr:to>
      <xdr:col>17</xdr:col>
      <xdr:colOff>484217</xdr:colOff>
      <xdr:row>14</xdr:row>
      <xdr:rowOff>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0A485A-B16D-402E-9EC5-EBE78F8A1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45520" y="2088172"/>
          <a:ext cx="2960716" cy="73269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29307</xdr:colOff>
      <xdr:row>10</xdr:row>
      <xdr:rowOff>29307</xdr:rowOff>
    </xdr:from>
    <xdr:to>
      <xdr:col>21</xdr:col>
      <xdr:colOff>297295</xdr:colOff>
      <xdr:row>13</xdr:row>
      <xdr:rowOff>183174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7147CF-EAEA-4E98-AD12-0BEC20CDDB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4051" b="26651"/>
        <a:stretch/>
      </xdr:blipFill>
      <xdr:spPr>
        <a:xfrm>
          <a:off x="9759461" y="2080845"/>
          <a:ext cx="2092392" cy="72536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21980</xdr:colOff>
      <xdr:row>15</xdr:row>
      <xdr:rowOff>1688</xdr:rowOff>
    </xdr:from>
    <xdr:to>
      <xdr:col>17</xdr:col>
      <xdr:colOff>443727</xdr:colOff>
      <xdr:row>18</xdr:row>
      <xdr:rowOff>161193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437015-281E-43CB-82F6-6A532A732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19595" y="3005726"/>
          <a:ext cx="2246151" cy="73100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14653</xdr:colOff>
      <xdr:row>14</xdr:row>
      <xdr:rowOff>175845</xdr:rowOff>
    </xdr:from>
    <xdr:to>
      <xdr:col>22</xdr:col>
      <xdr:colOff>1087</xdr:colOff>
      <xdr:row>18</xdr:row>
      <xdr:rowOff>168520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399832E-C057-4EF4-A763-55F30A22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44807" y="2989383"/>
          <a:ext cx="2418973" cy="7546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405591</xdr:colOff>
      <xdr:row>20</xdr:row>
      <xdr:rowOff>21982</xdr:rowOff>
    </xdr:from>
    <xdr:to>
      <xdr:col>17</xdr:col>
      <xdr:colOff>446942</xdr:colOff>
      <xdr:row>24</xdr:row>
      <xdr:rowOff>14653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DDA89AB-C987-4652-B22C-4CAFD69A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95072" y="3978520"/>
          <a:ext cx="2473890" cy="75467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43961</xdr:colOff>
      <xdr:row>20</xdr:row>
      <xdr:rowOff>14654</xdr:rowOff>
    </xdr:from>
    <xdr:to>
      <xdr:col>22</xdr:col>
      <xdr:colOff>214961</xdr:colOff>
      <xdr:row>24</xdr:row>
      <xdr:rowOff>7327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215EA6F-996C-4B70-A8A6-13B556B52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74115" y="3971192"/>
          <a:ext cx="2603539" cy="75467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205154</xdr:colOff>
      <xdr:row>24</xdr:row>
      <xdr:rowOff>190499</xdr:rowOff>
    </xdr:from>
    <xdr:to>
      <xdr:col>17</xdr:col>
      <xdr:colOff>442596</xdr:colOff>
      <xdr:row>29</xdr:row>
      <xdr:rowOff>161192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005BD56-11F4-469F-BD5C-206149E0A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94635" y="4909037"/>
          <a:ext cx="2669981" cy="923193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43963</xdr:colOff>
      <xdr:row>24</xdr:row>
      <xdr:rowOff>190500</xdr:rowOff>
    </xdr:from>
    <xdr:to>
      <xdr:col>22</xdr:col>
      <xdr:colOff>205154</xdr:colOff>
      <xdr:row>30</xdr:row>
      <xdr:rowOff>14654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FCF2F3-791D-4788-B5FC-FD3DF4618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774117" y="4909038"/>
          <a:ext cx="2593730" cy="96715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109903</xdr:colOff>
      <xdr:row>30</xdr:row>
      <xdr:rowOff>190499</xdr:rowOff>
    </xdr:from>
    <xdr:to>
      <xdr:col>17</xdr:col>
      <xdr:colOff>457267</xdr:colOff>
      <xdr:row>36</xdr:row>
      <xdr:rowOff>127499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7B5705-335B-43A0-8F79-F08D375FF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799384" y="6052037"/>
          <a:ext cx="2779903" cy="10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51289</xdr:colOff>
      <xdr:row>31</xdr:row>
      <xdr:rowOff>7326</xdr:rowOff>
    </xdr:from>
    <xdr:to>
      <xdr:col>20</xdr:col>
      <xdr:colOff>471635</xdr:colOff>
      <xdr:row>36</xdr:row>
      <xdr:rowOff>134826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905E584-19DB-40C1-A2AB-738040426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81443" y="6059364"/>
          <a:ext cx="1636616" cy="108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392013</xdr:colOff>
      <xdr:row>0</xdr:row>
      <xdr:rowOff>107674</xdr:rowOff>
    </xdr:from>
    <xdr:to>
      <xdr:col>29</xdr:col>
      <xdr:colOff>18364</xdr:colOff>
      <xdr:row>12</xdr:row>
      <xdr:rowOff>101341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13B398-9B2F-421D-A68A-D4D89BDE3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3817" y="107674"/>
          <a:ext cx="8207134" cy="24204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156267</xdr:rowOff>
    </xdr:from>
    <xdr:to>
      <xdr:col>24</xdr:col>
      <xdr:colOff>157750</xdr:colOff>
      <xdr:row>172</xdr:row>
      <xdr:rowOff>145358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6C664EE-A256-4DB8-969B-D49E7007B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633571"/>
          <a:ext cx="15041598" cy="7228091"/>
        </a:xfrm>
        <a:prstGeom prst="rect">
          <a:avLst/>
        </a:prstGeom>
      </xdr:spPr>
    </xdr:pic>
    <xdr:clientData/>
  </xdr:twoCellAnchor>
  <xdr:twoCellAnchor editAs="oneCell">
    <xdr:from>
      <xdr:col>15</xdr:col>
      <xdr:colOff>455543</xdr:colOff>
      <xdr:row>16</xdr:row>
      <xdr:rowOff>37711</xdr:rowOff>
    </xdr:from>
    <xdr:to>
      <xdr:col>21</xdr:col>
      <xdr:colOff>1998</xdr:colOff>
      <xdr:row>37</xdr:row>
      <xdr:rowOff>91109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66B6930-368B-4555-A806-DF017957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96612" y="3230228"/>
          <a:ext cx="3211938" cy="405389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175</xdr:row>
      <xdr:rowOff>7365</xdr:rowOff>
    </xdr:from>
    <xdr:to>
      <xdr:col>23</xdr:col>
      <xdr:colOff>524621</xdr:colOff>
      <xdr:row>210</xdr:row>
      <xdr:rowOff>101355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FDA798-5D73-426D-B099-5FA7DE169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3295169"/>
          <a:ext cx="14795556" cy="6761490"/>
        </a:xfrm>
        <a:prstGeom prst="rect">
          <a:avLst/>
        </a:prstGeom>
      </xdr:spPr>
    </xdr:pic>
    <xdr:clientData/>
  </xdr:twoCellAnchor>
  <xdr:twoCellAnchor editAs="oneCell">
    <xdr:from>
      <xdr:col>18</xdr:col>
      <xdr:colOff>8281</xdr:colOff>
      <xdr:row>38</xdr:row>
      <xdr:rowOff>49161</xdr:rowOff>
    </xdr:from>
    <xdr:to>
      <xdr:col>24</xdr:col>
      <xdr:colOff>579782</xdr:colOff>
      <xdr:row>57</xdr:row>
      <xdr:rowOff>8282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78A9992-D4A7-4213-98C8-82D54EC4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4890" y="7238465"/>
          <a:ext cx="4248980" cy="3578621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165654</xdr:colOff>
      <xdr:row>57</xdr:row>
      <xdr:rowOff>10620</xdr:rowOff>
    </xdr:from>
    <xdr:to>
      <xdr:col>17</xdr:col>
      <xdr:colOff>115957</xdr:colOff>
      <xdr:row>75</xdr:row>
      <xdr:rowOff>16565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377D549-FA4E-4526-958A-577DE27B1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68958" y="10819424"/>
          <a:ext cx="4240694" cy="343494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133755</xdr:colOff>
      <xdr:row>214</xdr:row>
      <xdr:rowOff>107674</xdr:rowOff>
    </xdr:from>
    <xdr:to>
      <xdr:col>11</xdr:col>
      <xdr:colOff>377246</xdr:colOff>
      <xdr:row>248</xdr:row>
      <xdr:rowOff>148642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EE19A03-43D9-4320-AF54-E5730FF54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6668" y="40824978"/>
          <a:ext cx="6546556" cy="6517968"/>
        </a:xfrm>
        <a:prstGeom prst="rect">
          <a:avLst/>
        </a:prstGeom>
      </xdr:spPr>
    </xdr:pic>
    <xdr:clientData/>
  </xdr:twoCellAnchor>
  <xdr:twoCellAnchor editAs="oneCell">
    <xdr:from>
      <xdr:col>17</xdr:col>
      <xdr:colOff>430695</xdr:colOff>
      <xdr:row>214</xdr:row>
      <xdr:rowOff>30652</xdr:rowOff>
    </xdr:from>
    <xdr:to>
      <xdr:col>25</xdr:col>
      <xdr:colOff>525222</xdr:colOff>
      <xdr:row>243</xdr:row>
      <xdr:rowOff>109135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1E488B1-ECA0-4498-AF14-36D7FC10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4391" y="40747956"/>
          <a:ext cx="4997832" cy="5602983"/>
        </a:xfrm>
        <a:prstGeom prst="rect">
          <a:avLst/>
        </a:prstGeom>
      </xdr:spPr>
    </xdr:pic>
    <xdr:clientData/>
  </xdr:twoCellAnchor>
  <xdr:twoCellAnchor editAs="oneCell">
    <xdr:from>
      <xdr:col>21</xdr:col>
      <xdr:colOff>173933</xdr:colOff>
      <xdr:row>14</xdr:row>
      <xdr:rowOff>177331</xdr:rowOff>
    </xdr:from>
    <xdr:to>
      <xdr:col>26</xdr:col>
      <xdr:colOff>505238</xdr:colOff>
      <xdr:row>37</xdr:row>
      <xdr:rowOff>173934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BF39083-FE1B-4F24-BC90-FEDDBD6B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9281" y="2794635"/>
          <a:ext cx="3395870" cy="437810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323022</xdr:colOff>
      <xdr:row>241</xdr:row>
      <xdr:rowOff>154344</xdr:rowOff>
    </xdr:from>
    <xdr:to>
      <xdr:col>14</xdr:col>
      <xdr:colOff>206967</xdr:colOff>
      <xdr:row>266</xdr:row>
      <xdr:rowOff>168169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0212FD7-05F3-4005-8978-EC6D22E0C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022" y="46015148"/>
          <a:ext cx="8638662" cy="4776325"/>
        </a:xfrm>
        <a:prstGeom prst="rect">
          <a:avLst/>
        </a:prstGeom>
      </xdr:spPr>
    </xdr:pic>
    <xdr:clientData/>
  </xdr:twoCellAnchor>
  <xdr:twoCellAnchor editAs="oneCell">
    <xdr:from>
      <xdr:col>9</xdr:col>
      <xdr:colOff>596346</xdr:colOff>
      <xdr:row>16</xdr:row>
      <xdr:rowOff>0</xdr:rowOff>
    </xdr:from>
    <xdr:to>
      <xdr:col>15</xdr:col>
      <xdr:colOff>364434</xdr:colOff>
      <xdr:row>37</xdr:row>
      <xdr:rowOff>71526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63505B9-D6B9-49F3-8A69-BF8E2AB61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86737" y="1474304"/>
          <a:ext cx="3445567" cy="407202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173934</xdr:colOff>
      <xdr:row>37</xdr:row>
      <xdr:rowOff>0</xdr:rowOff>
    </xdr:from>
    <xdr:to>
      <xdr:col>17</xdr:col>
      <xdr:colOff>496956</xdr:colOff>
      <xdr:row>54</xdr:row>
      <xdr:rowOff>178509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C3C5C8F-308E-4B5C-86A9-6F9167E6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77238" y="2807804"/>
          <a:ext cx="4613413" cy="341700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8283</xdr:colOff>
      <xdr:row>5</xdr:row>
      <xdr:rowOff>24848</xdr:rowOff>
    </xdr:from>
    <xdr:to>
      <xdr:col>15</xdr:col>
      <xdr:colOff>312968</xdr:colOff>
      <xdr:row>13</xdr:row>
      <xdr:rowOff>167956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FAD742-7732-4C1D-8609-EA272CC42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11348" y="927652"/>
          <a:ext cx="2143424" cy="16671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483576</xdr:colOff>
      <xdr:row>0</xdr:row>
      <xdr:rowOff>0</xdr:rowOff>
    </xdr:from>
    <xdr:to>
      <xdr:col>23</xdr:col>
      <xdr:colOff>492073</xdr:colOff>
      <xdr:row>12</xdr:row>
      <xdr:rowOff>71592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C69517-727D-4A63-92D7-634D0ED6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4922" y="0"/>
          <a:ext cx="6697978" cy="2504130"/>
        </a:xfrm>
        <a:prstGeom prst="rect">
          <a:avLst/>
        </a:prstGeom>
      </xdr:spPr>
    </xdr:pic>
    <xdr:clientData/>
  </xdr:twoCellAnchor>
  <xdr:twoCellAnchor editAs="oneCell">
    <xdr:from>
      <xdr:col>11</xdr:col>
      <xdr:colOff>153866</xdr:colOff>
      <xdr:row>13</xdr:row>
      <xdr:rowOff>87923</xdr:rowOff>
    </xdr:from>
    <xdr:to>
      <xdr:col>17</xdr:col>
      <xdr:colOff>596438</xdr:colOff>
      <xdr:row>35</xdr:row>
      <xdr:rowOff>188930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CE8D4D-8572-49CE-A9A6-A7BD29E5E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27078" y="2710961"/>
          <a:ext cx="4091379" cy="429200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212479</xdr:colOff>
      <xdr:row>14</xdr:row>
      <xdr:rowOff>69112</xdr:rowOff>
    </xdr:from>
    <xdr:to>
      <xdr:col>23</xdr:col>
      <xdr:colOff>304062</xdr:colOff>
      <xdr:row>30</xdr:row>
      <xdr:rowOff>51290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C588C20-1084-43E5-8FFD-8E16F5372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2633" y="2882650"/>
          <a:ext cx="3132256" cy="30301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238196</xdr:colOff>
      <xdr:row>35</xdr:row>
      <xdr:rowOff>175846</xdr:rowOff>
    </xdr:from>
    <xdr:to>
      <xdr:col>16</xdr:col>
      <xdr:colOff>586153</xdr:colOff>
      <xdr:row>51</xdr:row>
      <xdr:rowOff>168520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25AE8B7-32DB-4E6A-9ACE-0CA8F2A1E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1408" y="6989884"/>
          <a:ext cx="3388630" cy="304067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249115</xdr:colOff>
      <xdr:row>31</xdr:row>
      <xdr:rowOff>163675</xdr:rowOff>
    </xdr:from>
    <xdr:to>
      <xdr:col>23</xdr:col>
      <xdr:colOff>433111</xdr:colOff>
      <xdr:row>47</xdr:row>
      <xdr:rowOff>158307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7C0E4D6-7CAF-4321-9876-58AEDAC84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9269" y="6215713"/>
          <a:ext cx="3224669" cy="304263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123824</xdr:colOff>
      <xdr:row>0</xdr:row>
      <xdr:rowOff>85725</xdr:rowOff>
    </xdr:from>
    <xdr:to>
      <xdr:col>29</xdr:col>
      <xdr:colOff>410736</xdr:colOff>
      <xdr:row>17</xdr:row>
      <xdr:rowOff>57150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56C5F6-CBEE-40CD-959F-B626F94A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824" y="85725"/>
          <a:ext cx="7602113" cy="3352800"/>
        </a:xfrm>
        <a:prstGeom prst="rect">
          <a:avLst/>
        </a:prstGeom>
      </xdr:spPr>
    </xdr:pic>
    <xdr:clientData/>
  </xdr:twoCellAnchor>
  <xdr:twoCellAnchor editAs="oneCell">
    <xdr:from>
      <xdr:col>24</xdr:col>
      <xdr:colOff>171450</xdr:colOff>
      <xdr:row>18</xdr:row>
      <xdr:rowOff>188736</xdr:rowOff>
    </xdr:from>
    <xdr:to>
      <xdr:col>30</xdr:col>
      <xdr:colOff>10345</xdr:colOff>
      <xdr:row>35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723125-BA9F-47BE-807A-F25967C6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82650" y="3570111"/>
          <a:ext cx="3496494" cy="321168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600075</xdr:colOff>
      <xdr:row>19</xdr:row>
      <xdr:rowOff>33503</xdr:rowOff>
    </xdr:from>
    <xdr:to>
      <xdr:col>18</xdr:col>
      <xdr:colOff>57870</xdr:colOff>
      <xdr:row>36</xdr:row>
      <xdr:rowOff>19050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2F39E81-04D7-4088-B4AF-1B41BF6E6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76875" y="3605378"/>
          <a:ext cx="4334594" cy="322404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160881</xdr:colOff>
      <xdr:row>37</xdr:row>
      <xdr:rowOff>55359</xdr:rowOff>
    </xdr:from>
    <xdr:to>
      <xdr:col>29</xdr:col>
      <xdr:colOff>562145</xdr:colOff>
      <xdr:row>49</xdr:row>
      <xdr:rowOff>107261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CA9ED1A-CF81-4C91-862A-0F2682E37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05990" y="7054163"/>
          <a:ext cx="4078743" cy="233790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554935</xdr:colOff>
      <xdr:row>36</xdr:row>
      <xdr:rowOff>148875</xdr:rowOff>
    </xdr:from>
    <xdr:to>
      <xdr:col>16</xdr:col>
      <xdr:colOff>240186</xdr:colOff>
      <xdr:row>49</xdr:row>
      <xdr:rowOff>28739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FFA1424-D3A3-451D-88AD-A797630B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32174" y="6957179"/>
          <a:ext cx="3362730" cy="235636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23</xdr:col>
      <xdr:colOff>509610</xdr:colOff>
      <xdr:row>50</xdr:row>
      <xdr:rowOff>173202</xdr:rowOff>
    </xdr:from>
    <xdr:to>
      <xdr:col>29</xdr:col>
      <xdr:colOff>313909</xdr:colOff>
      <xdr:row>62</xdr:row>
      <xdr:rowOff>94009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5FF5586-76D6-4C80-94DF-A91BC2FF2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54719" y="9648506"/>
          <a:ext cx="3481778" cy="220680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63507</xdr:colOff>
      <xdr:row>50</xdr:row>
      <xdr:rowOff>20078</xdr:rowOff>
    </xdr:from>
    <xdr:to>
      <xdr:col>16</xdr:col>
      <xdr:colOff>363962</xdr:colOff>
      <xdr:row>62</xdr:row>
      <xdr:rowOff>180710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B2A88F6-DB0F-4962-B140-96BF2C099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53659" y="9495382"/>
          <a:ext cx="3365021" cy="2446632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133860</xdr:colOff>
      <xdr:row>50</xdr:row>
      <xdr:rowOff>155342</xdr:rowOff>
    </xdr:from>
    <xdr:to>
      <xdr:col>23</xdr:col>
      <xdr:colOff>252877</xdr:colOff>
      <xdr:row>63</xdr:row>
      <xdr:rowOff>162781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3F9ECB3-8AC4-45BE-B659-F7749CC3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01490" y="9630646"/>
          <a:ext cx="3796495" cy="248393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600095</xdr:colOff>
      <xdr:row>37</xdr:row>
      <xdr:rowOff>12589</xdr:rowOff>
    </xdr:from>
    <xdr:to>
      <xdr:col>22</xdr:col>
      <xdr:colOff>464241</xdr:colOff>
      <xdr:row>49</xdr:row>
      <xdr:rowOff>84897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E64C25-77C0-477E-B1FF-D8977EF4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354812" y="7011393"/>
          <a:ext cx="3541624" cy="235830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266700</xdr:colOff>
      <xdr:row>19</xdr:row>
      <xdr:rowOff>55672</xdr:rowOff>
    </xdr:from>
    <xdr:to>
      <xdr:col>23</xdr:col>
      <xdr:colOff>458005</xdr:colOff>
      <xdr:row>36</xdr:row>
      <xdr:rowOff>19049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334F52D-F448-4797-AAFD-1615A31F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20300" y="3627547"/>
          <a:ext cx="3239306" cy="3201877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74675</xdr:colOff>
      <xdr:row>63</xdr:row>
      <xdr:rowOff>101529</xdr:rowOff>
    </xdr:from>
    <xdr:to>
      <xdr:col>16</xdr:col>
      <xdr:colOff>504864</xdr:colOff>
      <xdr:row>79</xdr:row>
      <xdr:rowOff>90694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965F1EF7-8854-427F-A072-239E1561D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64827" y="12053333"/>
          <a:ext cx="3494755" cy="303716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215428</xdr:colOff>
      <xdr:row>63</xdr:row>
      <xdr:rowOff>136175</xdr:rowOff>
    </xdr:from>
    <xdr:to>
      <xdr:col>30</xdr:col>
      <xdr:colOff>434403</xdr:colOff>
      <xdr:row>79</xdr:row>
      <xdr:rowOff>181389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765F06B-5A39-48E5-87EE-9F8F9356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873450" y="12087979"/>
          <a:ext cx="3896452" cy="309321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86764</xdr:colOff>
      <xdr:row>64</xdr:row>
      <xdr:rowOff>164566</xdr:rowOff>
    </xdr:from>
    <xdr:to>
      <xdr:col>23</xdr:col>
      <xdr:colOff>454719</xdr:colOff>
      <xdr:row>81</xdr:row>
      <xdr:rowOff>90844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A7A7863-B248-4E79-85ED-FB3CC7FC0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54394" y="12306870"/>
          <a:ext cx="4045433" cy="3164778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15</xdr:col>
      <xdr:colOff>552867</xdr:colOff>
      <xdr:row>12</xdr:row>
      <xdr:rowOff>38265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708E7A-E8A6-47DE-BEB5-AE56F3E2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67375" y="1095375"/>
          <a:ext cx="2991267" cy="1181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209550</xdr:colOff>
      <xdr:row>40</xdr:row>
      <xdr:rowOff>142875</xdr:rowOff>
    </xdr:from>
    <xdr:to>
      <xdr:col>19</xdr:col>
      <xdr:colOff>581586</xdr:colOff>
      <xdr:row>62</xdr:row>
      <xdr:rowOff>152986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96BC0A-DE99-413F-88C4-8EC15B13A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15150" y="7905750"/>
          <a:ext cx="4029637" cy="4201111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24</xdr:col>
      <xdr:colOff>38100</xdr:colOff>
      <xdr:row>16</xdr:row>
      <xdr:rowOff>180975</xdr:rowOff>
    </xdr:from>
    <xdr:to>
      <xdr:col>30</xdr:col>
      <xdr:colOff>362506</xdr:colOff>
      <xdr:row>39</xdr:row>
      <xdr:rowOff>124429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E1D34E3-5556-4A95-875E-11C441783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49300" y="3371850"/>
          <a:ext cx="3982006" cy="4324954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219075</xdr:colOff>
      <xdr:row>17</xdr:row>
      <xdr:rowOff>0</xdr:rowOff>
    </xdr:from>
    <xdr:to>
      <xdr:col>18</xdr:col>
      <xdr:colOff>305237</xdr:colOff>
      <xdr:row>40</xdr:row>
      <xdr:rowOff>19050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60775F0-C649-45AD-AF3A-171978D0A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24675" y="3381375"/>
          <a:ext cx="3134162" cy="44005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18</xdr:col>
      <xdr:colOff>476250</xdr:colOff>
      <xdr:row>16</xdr:row>
      <xdr:rowOff>190499</xdr:rowOff>
    </xdr:from>
    <xdr:to>
      <xdr:col>23</xdr:col>
      <xdr:colOff>495728</xdr:colOff>
      <xdr:row>39</xdr:row>
      <xdr:rowOff>180974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DF9FE38-87E7-46EC-98BB-2D7EE8C0B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29850" y="3381374"/>
          <a:ext cx="3067478" cy="437197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104775</xdr:colOff>
      <xdr:row>0</xdr:row>
      <xdr:rowOff>171450</xdr:rowOff>
    </xdr:from>
    <xdr:to>
      <xdr:col>27</xdr:col>
      <xdr:colOff>372618</xdr:colOff>
      <xdr:row>15</xdr:row>
      <xdr:rowOff>161925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54E68A-EE52-4206-A02B-C11487E1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9975" y="171450"/>
          <a:ext cx="8192643" cy="299085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18"/>
  <sheetViews>
    <sheetView zoomScale="130" zoomScaleNormal="130" workbookViewId="0">
      <selection activeCell="I3" sqref="I3"/>
    </sheetView>
  </sheetViews>
  <sheetFormatPr defaultRowHeight="15" x14ac:dyDescent="0.25"/>
  <cols>
    <col min="1" max="1" width="5" style="33" customWidth="1"/>
    <col min="2" max="2" width="6.5703125" style="33" customWidth="1"/>
    <col min="3" max="3" width="4.85546875" style="33" customWidth="1"/>
    <col min="4" max="4" width="6.5703125" style="121" customWidth="1"/>
    <col min="5" max="5" width="8" style="121" customWidth="1"/>
    <col min="6" max="6" width="6.7109375" style="155" customWidth="1"/>
    <col min="7" max="7" width="6.42578125" style="121" bestFit="1" customWidth="1"/>
    <col min="8" max="8" width="6.42578125" style="33" customWidth="1"/>
    <col min="9" max="9" width="10.140625" style="33" bestFit="1" customWidth="1"/>
    <col min="10" max="10" width="12" style="33" customWidth="1"/>
    <col min="11" max="11" width="14.85546875" style="33" customWidth="1"/>
    <col min="12" max="12" width="10.5703125" style="33" bestFit="1" customWidth="1"/>
    <col min="13" max="13" width="10.85546875" style="33" bestFit="1" customWidth="1"/>
    <col min="14" max="14" width="9.140625" style="101"/>
    <col min="15" max="15" width="15" style="1" customWidth="1"/>
    <col min="16" max="16" width="9.140625" style="1"/>
  </cols>
  <sheetData>
    <row r="1" spans="1:16" ht="15.75" x14ac:dyDescent="0.25">
      <c r="A1" s="195" t="s">
        <v>95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</row>
    <row r="2" spans="1:16" s="8" customFormat="1" ht="61.5" customHeight="1" x14ac:dyDescent="0.25">
      <c r="A2" s="102" t="s">
        <v>1</v>
      </c>
      <c r="B2" s="103" t="s">
        <v>0</v>
      </c>
      <c r="C2" s="103" t="s">
        <v>3</v>
      </c>
      <c r="D2" s="103" t="s">
        <v>2</v>
      </c>
      <c r="E2" s="103" t="s">
        <v>16</v>
      </c>
      <c r="F2" s="103" t="s">
        <v>91</v>
      </c>
      <c r="G2" s="103" t="s">
        <v>94</v>
      </c>
      <c r="H2" s="103" t="s">
        <v>4</v>
      </c>
      <c r="I2" s="103" t="s">
        <v>81</v>
      </c>
      <c r="J2" s="103" t="s">
        <v>82</v>
      </c>
      <c r="K2" s="103" t="s">
        <v>83</v>
      </c>
      <c r="L2" s="103" t="s">
        <v>84</v>
      </c>
      <c r="M2" s="103" t="s">
        <v>85</v>
      </c>
      <c r="N2" s="79"/>
    </row>
    <row r="3" spans="1:16" x14ac:dyDescent="0.25">
      <c r="A3" s="104">
        <v>1</v>
      </c>
      <c r="B3" s="104">
        <v>101</v>
      </c>
      <c r="C3" s="104">
        <v>1</v>
      </c>
      <c r="D3" s="104" t="s">
        <v>46</v>
      </c>
      <c r="E3" s="105">
        <v>4190</v>
      </c>
      <c r="F3" s="106">
        <v>226</v>
      </c>
      <c r="G3" s="106">
        <f>E3+F3</f>
        <v>4416</v>
      </c>
      <c r="H3" s="105">
        <f>G3*1.1</f>
        <v>4857.6000000000004</v>
      </c>
      <c r="I3" s="107">
        <v>22800</v>
      </c>
      <c r="J3" s="108">
        <f t="shared" ref="J3:J16" si="0">E3*I3</f>
        <v>95532000</v>
      </c>
      <c r="K3" s="108">
        <f>J3*1.08</f>
        <v>103174560</v>
      </c>
      <c r="L3" s="109">
        <f t="shared" ref="L3" si="1">MROUND((K3*0.025/12),500)</f>
        <v>215000</v>
      </c>
      <c r="M3" s="108">
        <f t="shared" ref="M3" si="2">H3*3000</f>
        <v>14572800.000000002</v>
      </c>
      <c r="N3" s="110"/>
      <c r="O3" s="3"/>
      <c r="P3" s="2"/>
    </row>
    <row r="4" spans="1:16" x14ac:dyDescent="0.25">
      <c r="A4" s="104">
        <v>2</v>
      </c>
      <c r="B4" s="104">
        <v>201</v>
      </c>
      <c r="C4" s="104">
        <v>2</v>
      </c>
      <c r="D4" s="104" t="s">
        <v>46</v>
      </c>
      <c r="E4" s="105">
        <v>4190</v>
      </c>
      <c r="F4" s="106">
        <v>226</v>
      </c>
      <c r="G4" s="106">
        <f t="shared" ref="G4:G16" si="3">E4+F4</f>
        <v>4416</v>
      </c>
      <c r="H4" s="105">
        <f t="shared" ref="H4:H16" si="4">G4*1.1</f>
        <v>4857.6000000000004</v>
      </c>
      <c r="I4" s="107">
        <f>I3</f>
        <v>22800</v>
      </c>
      <c r="J4" s="108">
        <f t="shared" si="0"/>
        <v>95532000</v>
      </c>
      <c r="K4" s="108">
        <f t="shared" ref="K4:K16" si="5">J4*1.08</f>
        <v>103174560</v>
      </c>
      <c r="L4" s="109">
        <f t="shared" ref="L4:L16" si="6">MROUND((K4*0.025/12),500)</f>
        <v>215000</v>
      </c>
      <c r="M4" s="108">
        <f t="shared" ref="M4:M15" si="7">H4*3000</f>
        <v>14572800.000000002</v>
      </c>
      <c r="N4" s="111"/>
      <c r="O4" s="2"/>
      <c r="P4" s="2"/>
    </row>
    <row r="5" spans="1:16" x14ac:dyDescent="0.25">
      <c r="A5" s="104">
        <v>3</v>
      </c>
      <c r="B5" s="103" t="s">
        <v>86</v>
      </c>
      <c r="C5" s="112" t="s">
        <v>88</v>
      </c>
      <c r="D5" s="113" t="s">
        <v>90</v>
      </c>
      <c r="E5" s="105">
        <v>8354</v>
      </c>
      <c r="F5" s="106">
        <v>472</v>
      </c>
      <c r="G5" s="106">
        <f t="shared" si="3"/>
        <v>8826</v>
      </c>
      <c r="H5" s="105">
        <f t="shared" si="4"/>
        <v>9708.6</v>
      </c>
      <c r="I5" s="107">
        <f t="shared" ref="I5:I11" si="8">I4</f>
        <v>22800</v>
      </c>
      <c r="J5" s="108">
        <f t="shared" si="0"/>
        <v>190471200</v>
      </c>
      <c r="K5" s="108">
        <f t="shared" si="5"/>
        <v>205708896</v>
      </c>
      <c r="L5" s="109">
        <f t="shared" si="6"/>
        <v>428500</v>
      </c>
      <c r="M5" s="108">
        <f t="shared" si="7"/>
        <v>29125800</v>
      </c>
      <c r="N5" s="111"/>
      <c r="O5" s="2"/>
      <c r="P5" s="2"/>
    </row>
    <row r="6" spans="1:16" x14ac:dyDescent="0.25">
      <c r="A6" s="104">
        <v>4</v>
      </c>
      <c r="B6" s="104">
        <v>501</v>
      </c>
      <c r="C6" s="104">
        <v>5</v>
      </c>
      <c r="D6" s="104" t="s">
        <v>46</v>
      </c>
      <c r="E6" s="105">
        <v>4190</v>
      </c>
      <c r="F6" s="106">
        <v>226</v>
      </c>
      <c r="G6" s="106">
        <f t="shared" si="3"/>
        <v>4416</v>
      </c>
      <c r="H6" s="105">
        <f t="shared" si="4"/>
        <v>4857.6000000000004</v>
      </c>
      <c r="I6" s="107">
        <f>I5</f>
        <v>22800</v>
      </c>
      <c r="J6" s="108">
        <f t="shared" si="0"/>
        <v>95532000</v>
      </c>
      <c r="K6" s="108">
        <f t="shared" si="5"/>
        <v>103174560</v>
      </c>
      <c r="L6" s="109">
        <f t="shared" si="6"/>
        <v>215000</v>
      </c>
      <c r="M6" s="108">
        <f t="shared" si="7"/>
        <v>14572800.000000002</v>
      </c>
      <c r="N6" s="110"/>
      <c r="O6" s="2"/>
      <c r="P6" s="2"/>
    </row>
    <row r="7" spans="1:16" x14ac:dyDescent="0.25">
      <c r="A7" s="104">
        <v>5</v>
      </c>
      <c r="B7" s="104">
        <v>601</v>
      </c>
      <c r="C7" s="104">
        <v>6</v>
      </c>
      <c r="D7" s="104" t="s">
        <v>46</v>
      </c>
      <c r="E7" s="105">
        <v>4190</v>
      </c>
      <c r="F7" s="106">
        <v>226</v>
      </c>
      <c r="G7" s="106">
        <f t="shared" si="3"/>
        <v>4416</v>
      </c>
      <c r="H7" s="105">
        <f t="shared" si="4"/>
        <v>4857.6000000000004</v>
      </c>
      <c r="I7" s="107">
        <f>I6</f>
        <v>22800</v>
      </c>
      <c r="J7" s="108">
        <f t="shared" si="0"/>
        <v>95532000</v>
      </c>
      <c r="K7" s="108">
        <f t="shared" si="5"/>
        <v>103174560</v>
      </c>
      <c r="L7" s="109">
        <f t="shared" si="6"/>
        <v>215000</v>
      </c>
      <c r="M7" s="108">
        <f t="shared" si="7"/>
        <v>14572800.000000002</v>
      </c>
      <c r="N7" s="110"/>
      <c r="O7" s="2"/>
      <c r="P7" s="2"/>
    </row>
    <row r="8" spans="1:16" x14ac:dyDescent="0.25">
      <c r="A8" s="104">
        <v>6</v>
      </c>
      <c r="B8" s="104">
        <v>701</v>
      </c>
      <c r="C8" s="104">
        <v>7</v>
      </c>
      <c r="D8" s="104" t="s">
        <v>46</v>
      </c>
      <c r="E8" s="105">
        <v>4190</v>
      </c>
      <c r="F8" s="106">
        <v>226</v>
      </c>
      <c r="G8" s="106">
        <f t="shared" si="3"/>
        <v>4416</v>
      </c>
      <c r="H8" s="105">
        <f t="shared" si="4"/>
        <v>4857.6000000000004</v>
      </c>
      <c r="I8" s="107">
        <f t="shared" ref="I8:I9" si="9">I7</f>
        <v>22800</v>
      </c>
      <c r="J8" s="108">
        <f t="shared" si="0"/>
        <v>95532000</v>
      </c>
      <c r="K8" s="108">
        <f t="shared" si="5"/>
        <v>103174560</v>
      </c>
      <c r="L8" s="109">
        <f t="shared" si="6"/>
        <v>215000</v>
      </c>
      <c r="M8" s="108">
        <f t="shared" si="7"/>
        <v>14572800.000000002</v>
      </c>
      <c r="N8" s="110"/>
      <c r="O8" s="2"/>
      <c r="P8" s="2"/>
    </row>
    <row r="9" spans="1:16" x14ac:dyDescent="0.25">
      <c r="A9" s="104">
        <v>7</v>
      </c>
      <c r="B9" s="104">
        <v>801</v>
      </c>
      <c r="C9" s="104">
        <v>8</v>
      </c>
      <c r="D9" s="104" t="s">
        <v>46</v>
      </c>
      <c r="E9" s="105">
        <v>4190</v>
      </c>
      <c r="F9" s="106">
        <v>226</v>
      </c>
      <c r="G9" s="106">
        <f t="shared" si="3"/>
        <v>4416</v>
      </c>
      <c r="H9" s="105">
        <f t="shared" si="4"/>
        <v>4857.6000000000004</v>
      </c>
      <c r="I9" s="107">
        <f t="shared" si="9"/>
        <v>22800</v>
      </c>
      <c r="J9" s="108">
        <f t="shared" si="0"/>
        <v>95532000</v>
      </c>
      <c r="K9" s="108">
        <f t="shared" si="5"/>
        <v>103174560</v>
      </c>
      <c r="L9" s="109">
        <f t="shared" si="6"/>
        <v>215000</v>
      </c>
      <c r="M9" s="108">
        <f t="shared" si="7"/>
        <v>14572800.000000002</v>
      </c>
      <c r="N9" s="110"/>
      <c r="O9" s="2"/>
      <c r="P9" s="2"/>
    </row>
    <row r="10" spans="1:16" x14ac:dyDescent="0.25">
      <c r="A10" s="104">
        <v>8</v>
      </c>
      <c r="B10" s="104">
        <v>901</v>
      </c>
      <c r="C10" s="104">
        <v>9</v>
      </c>
      <c r="D10" s="104" t="s">
        <v>46</v>
      </c>
      <c r="E10" s="105">
        <v>4190</v>
      </c>
      <c r="F10" s="106">
        <v>226</v>
      </c>
      <c r="G10" s="106">
        <f t="shared" si="3"/>
        <v>4416</v>
      </c>
      <c r="H10" s="105">
        <f t="shared" si="4"/>
        <v>4857.6000000000004</v>
      </c>
      <c r="I10" s="107">
        <f>I9</f>
        <v>22800</v>
      </c>
      <c r="J10" s="108">
        <f t="shared" si="0"/>
        <v>95532000</v>
      </c>
      <c r="K10" s="108">
        <f t="shared" si="5"/>
        <v>103174560</v>
      </c>
      <c r="L10" s="109">
        <f t="shared" si="6"/>
        <v>215000</v>
      </c>
      <c r="M10" s="108">
        <f t="shared" si="7"/>
        <v>14572800.000000002</v>
      </c>
      <c r="N10" s="110"/>
      <c r="O10" s="2"/>
      <c r="P10" s="2"/>
    </row>
    <row r="11" spans="1:16" x14ac:dyDescent="0.25">
      <c r="A11" s="104">
        <v>9</v>
      </c>
      <c r="B11" s="104">
        <v>1001</v>
      </c>
      <c r="C11" s="104">
        <v>10</v>
      </c>
      <c r="D11" s="104" t="s">
        <v>46</v>
      </c>
      <c r="E11" s="105">
        <v>4190</v>
      </c>
      <c r="F11" s="106">
        <v>226</v>
      </c>
      <c r="G11" s="106">
        <f t="shared" si="3"/>
        <v>4416</v>
      </c>
      <c r="H11" s="105">
        <f t="shared" si="4"/>
        <v>4857.6000000000004</v>
      </c>
      <c r="I11" s="107">
        <f t="shared" si="8"/>
        <v>22800</v>
      </c>
      <c r="J11" s="108">
        <f t="shared" si="0"/>
        <v>95532000</v>
      </c>
      <c r="K11" s="108">
        <f t="shared" si="5"/>
        <v>103174560</v>
      </c>
      <c r="L11" s="109">
        <f t="shared" si="6"/>
        <v>215000</v>
      </c>
      <c r="M11" s="108">
        <f t="shared" si="7"/>
        <v>14572800.000000002</v>
      </c>
      <c r="N11" s="110"/>
      <c r="O11" s="2"/>
      <c r="P11" s="2"/>
    </row>
    <row r="12" spans="1:16" x14ac:dyDescent="0.25">
      <c r="A12" s="104">
        <v>10</v>
      </c>
      <c r="B12" s="104">
        <v>1101</v>
      </c>
      <c r="C12" s="104">
        <v>11</v>
      </c>
      <c r="D12" s="104" t="s">
        <v>46</v>
      </c>
      <c r="E12" s="105">
        <v>4190</v>
      </c>
      <c r="F12" s="106">
        <v>226</v>
      </c>
      <c r="G12" s="106">
        <f t="shared" si="3"/>
        <v>4416</v>
      </c>
      <c r="H12" s="105">
        <f t="shared" si="4"/>
        <v>4857.6000000000004</v>
      </c>
      <c r="I12" s="107">
        <f t="shared" ref="I12:I15" si="10">I11</f>
        <v>22800</v>
      </c>
      <c r="J12" s="108">
        <f t="shared" si="0"/>
        <v>95532000</v>
      </c>
      <c r="K12" s="108">
        <f t="shared" si="5"/>
        <v>103174560</v>
      </c>
      <c r="L12" s="109">
        <f t="shared" si="6"/>
        <v>215000</v>
      </c>
      <c r="M12" s="108">
        <f t="shared" si="7"/>
        <v>14572800.000000002</v>
      </c>
      <c r="N12" s="110"/>
      <c r="O12" s="2"/>
      <c r="P12" s="2"/>
    </row>
    <row r="13" spans="1:16" x14ac:dyDescent="0.25">
      <c r="A13" s="104">
        <v>11</v>
      </c>
      <c r="B13" s="104">
        <v>1201</v>
      </c>
      <c r="C13" s="104">
        <v>12</v>
      </c>
      <c r="D13" s="104" t="s">
        <v>46</v>
      </c>
      <c r="E13" s="105">
        <v>4190</v>
      </c>
      <c r="F13" s="106">
        <v>226</v>
      </c>
      <c r="G13" s="106">
        <f t="shared" si="3"/>
        <v>4416</v>
      </c>
      <c r="H13" s="105">
        <f t="shared" si="4"/>
        <v>4857.6000000000004</v>
      </c>
      <c r="I13" s="107">
        <f t="shared" si="10"/>
        <v>22800</v>
      </c>
      <c r="J13" s="108">
        <f t="shared" si="0"/>
        <v>95532000</v>
      </c>
      <c r="K13" s="108">
        <f t="shared" si="5"/>
        <v>103174560</v>
      </c>
      <c r="L13" s="109">
        <f t="shared" si="6"/>
        <v>215000</v>
      </c>
      <c r="M13" s="108">
        <f t="shared" si="7"/>
        <v>14572800.000000002</v>
      </c>
      <c r="N13" s="110"/>
      <c r="O13" s="4"/>
      <c r="P13" s="2"/>
    </row>
    <row r="14" spans="1:16" x14ac:dyDescent="0.25">
      <c r="A14" s="104">
        <v>12</v>
      </c>
      <c r="B14" s="104">
        <v>1301</v>
      </c>
      <c r="C14" s="104">
        <v>13</v>
      </c>
      <c r="D14" s="104" t="s">
        <v>46</v>
      </c>
      <c r="E14" s="105">
        <v>4190</v>
      </c>
      <c r="F14" s="106">
        <v>226</v>
      </c>
      <c r="G14" s="106">
        <f t="shared" si="3"/>
        <v>4416</v>
      </c>
      <c r="H14" s="105">
        <f t="shared" si="4"/>
        <v>4857.6000000000004</v>
      </c>
      <c r="I14" s="107">
        <f t="shared" si="10"/>
        <v>22800</v>
      </c>
      <c r="J14" s="108">
        <f t="shared" si="0"/>
        <v>95532000</v>
      </c>
      <c r="K14" s="108">
        <f t="shared" si="5"/>
        <v>103174560</v>
      </c>
      <c r="L14" s="109">
        <f t="shared" si="6"/>
        <v>215000</v>
      </c>
      <c r="M14" s="108">
        <f t="shared" si="7"/>
        <v>14572800.000000002</v>
      </c>
      <c r="N14" s="110"/>
      <c r="O14" s="2"/>
      <c r="P14" s="2"/>
    </row>
    <row r="15" spans="1:16" ht="18" x14ac:dyDescent="0.25">
      <c r="A15" s="104">
        <v>13</v>
      </c>
      <c r="B15" s="103" t="s">
        <v>87</v>
      </c>
      <c r="C15" s="104" t="s">
        <v>89</v>
      </c>
      <c r="D15" s="113" t="s">
        <v>90</v>
      </c>
      <c r="E15" s="105">
        <v>8223</v>
      </c>
      <c r="F15" s="106">
        <v>612</v>
      </c>
      <c r="G15" s="106">
        <f t="shared" si="3"/>
        <v>8835</v>
      </c>
      <c r="H15" s="105">
        <f t="shared" si="4"/>
        <v>9718.5</v>
      </c>
      <c r="I15" s="107">
        <f t="shared" si="10"/>
        <v>22800</v>
      </c>
      <c r="J15" s="108">
        <f t="shared" si="0"/>
        <v>187484400</v>
      </c>
      <c r="K15" s="108">
        <f t="shared" si="5"/>
        <v>202483152</v>
      </c>
      <c r="L15" s="109">
        <f t="shared" si="6"/>
        <v>422000</v>
      </c>
      <c r="M15" s="108">
        <f t="shared" si="7"/>
        <v>29155500</v>
      </c>
      <c r="N15" s="110"/>
      <c r="O15" s="2"/>
      <c r="P15" s="2"/>
    </row>
    <row r="16" spans="1:16" x14ac:dyDescent="0.25">
      <c r="A16" s="104">
        <v>14</v>
      </c>
      <c r="B16" s="104">
        <v>1601</v>
      </c>
      <c r="C16" s="104">
        <v>16</v>
      </c>
      <c r="D16" s="104" t="s">
        <v>46</v>
      </c>
      <c r="E16" s="105">
        <v>4190</v>
      </c>
      <c r="F16" s="106">
        <v>226</v>
      </c>
      <c r="G16" s="106">
        <f t="shared" si="3"/>
        <v>4416</v>
      </c>
      <c r="H16" s="105">
        <f t="shared" si="4"/>
        <v>4857.6000000000004</v>
      </c>
      <c r="I16" s="107">
        <f>I15</f>
        <v>22800</v>
      </c>
      <c r="J16" s="108">
        <f t="shared" si="0"/>
        <v>95532000</v>
      </c>
      <c r="K16" s="108">
        <f t="shared" si="5"/>
        <v>103174560</v>
      </c>
      <c r="L16" s="109">
        <f t="shared" si="6"/>
        <v>215000</v>
      </c>
      <c r="M16" s="108">
        <f>H16*3000</f>
        <v>14572800.000000002</v>
      </c>
      <c r="N16" s="110"/>
      <c r="O16" s="2"/>
      <c r="P16" s="2"/>
    </row>
    <row r="17" spans="1:16" x14ac:dyDescent="0.25">
      <c r="A17" s="194" t="s">
        <v>5</v>
      </c>
      <c r="B17" s="194"/>
      <c r="C17" s="194"/>
      <c r="D17" s="194"/>
      <c r="E17" s="114">
        <f>SUM(E3:E16)</f>
        <v>66857</v>
      </c>
      <c r="F17" s="114">
        <f>SUM(F3:F16)</f>
        <v>3796</v>
      </c>
      <c r="G17" s="114">
        <f>SUM(G3:G16)</f>
        <v>70653</v>
      </c>
      <c r="H17" s="115">
        <f>SUM(H3:H16)</f>
        <v>77718.299999999988</v>
      </c>
      <c r="I17" s="116"/>
      <c r="J17" s="117">
        <f>SUM(J3:J16)</f>
        <v>1524339600</v>
      </c>
      <c r="K17" s="117">
        <f>SUM(K3:K16)</f>
        <v>1646286768</v>
      </c>
      <c r="L17" s="118"/>
      <c r="M17" s="117">
        <f>SUM(M3:M16)</f>
        <v>233154900</v>
      </c>
      <c r="N17" s="119"/>
      <c r="O17" s="2"/>
      <c r="P17" s="2"/>
    </row>
    <row r="18" spans="1:16" x14ac:dyDescent="0.25">
      <c r="A18" s="120"/>
      <c r="B18" s="120"/>
      <c r="C18" s="120"/>
      <c r="E18" s="122"/>
      <c r="F18" s="123"/>
      <c r="G18" s="122"/>
      <c r="H18" s="124"/>
      <c r="I18" s="120"/>
      <c r="J18" s="125"/>
      <c r="K18" s="125"/>
      <c r="L18" s="126"/>
      <c r="M18" s="125"/>
      <c r="N18" s="110"/>
      <c r="O18" s="2"/>
      <c r="P18" s="2"/>
    </row>
    <row r="19" spans="1:16" ht="16.5" customHeight="1" x14ac:dyDescent="0.25">
      <c r="A19" s="185" t="s">
        <v>96</v>
      </c>
      <c r="B19" s="186"/>
      <c r="C19" s="186"/>
      <c r="D19" s="186"/>
      <c r="E19" s="186"/>
      <c r="F19" s="186"/>
      <c r="G19" s="186"/>
      <c r="H19" s="186"/>
      <c r="I19" s="186"/>
      <c r="J19" s="186"/>
      <c r="K19" s="186"/>
      <c r="L19" s="186"/>
      <c r="M19" s="186"/>
      <c r="N19" s="187"/>
      <c r="O19" s="2"/>
      <c r="P19" s="2"/>
    </row>
    <row r="20" spans="1:16" ht="48.75" customHeight="1" x14ac:dyDescent="0.25">
      <c r="A20" s="102" t="s">
        <v>1</v>
      </c>
      <c r="B20" s="103" t="s">
        <v>0</v>
      </c>
      <c r="C20" s="103" t="s">
        <v>3</v>
      </c>
      <c r="D20" s="103" t="s">
        <v>2</v>
      </c>
      <c r="E20" s="103" t="s">
        <v>21</v>
      </c>
      <c r="F20" s="127" t="s">
        <v>100</v>
      </c>
      <c r="G20" s="103" t="s">
        <v>101</v>
      </c>
      <c r="H20" s="103" t="s">
        <v>4</v>
      </c>
      <c r="I20" s="128" t="s">
        <v>76</v>
      </c>
      <c r="J20" s="128" t="s">
        <v>77</v>
      </c>
      <c r="K20" s="128" t="s">
        <v>78</v>
      </c>
      <c r="L20" s="128" t="s">
        <v>79</v>
      </c>
      <c r="M20" s="128" t="s">
        <v>80</v>
      </c>
      <c r="N20" s="129" t="s">
        <v>102</v>
      </c>
      <c r="O20" s="2"/>
      <c r="P20" s="2"/>
    </row>
    <row r="21" spans="1:16" s="10" customFormat="1" ht="15.75" customHeight="1" x14ac:dyDescent="0.2">
      <c r="A21" s="130">
        <v>1</v>
      </c>
      <c r="B21" s="131">
        <v>101</v>
      </c>
      <c r="C21" s="131">
        <v>1</v>
      </c>
      <c r="D21" s="104" t="s">
        <v>42</v>
      </c>
      <c r="E21" s="131">
        <v>810</v>
      </c>
      <c r="F21" s="131">
        <v>0</v>
      </c>
      <c r="G21" s="105">
        <f>E21+F21</f>
        <v>810</v>
      </c>
      <c r="H21" s="105">
        <f>G21*1.1</f>
        <v>891.00000000000011</v>
      </c>
      <c r="I21" s="132"/>
      <c r="J21" s="132"/>
      <c r="K21" s="132"/>
      <c r="L21" s="132"/>
      <c r="M21" s="132"/>
      <c r="N21" s="133" t="s">
        <v>38</v>
      </c>
      <c r="O21" s="82"/>
      <c r="P21" s="82"/>
    </row>
    <row r="22" spans="1:16" x14ac:dyDescent="0.25">
      <c r="A22" s="104">
        <v>2</v>
      </c>
      <c r="B22" s="104">
        <v>201</v>
      </c>
      <c r="C22" s="104">
        <v>2</v>
      </c>
      <c r="D22" s="104" t="s">
        <v>42</v>
      </c>
      <c r="E22" s="105">
        <v>860</v>
      </c>
      <c r="F22" s="134"/>
      <c r="G22" s="105">
        <f>E22+F22</f>
        <v>860</v>
      </c>
      <c r="H22" s="105">
        <f>G22*1.1</f>
        <v>946.00000000000011</v>
      </c>
      <c r="I22" s="107" t="e">
        <f>#REF!+250</f>
        <v>#REF!</v>
      </c>
      <c r="J22" s="108" t="e">
        <f t="shared" ref="J22:J55" si="11">E22*I22</f>
        <v>#REF!</v>
      </c>
      <c r="K22" s="108" t="e">
        <f t="shared" ref="K22:K55" si="12">J22*1.08</f>
        <v>#REF!</v>
      </c>
      <c r="L22" s="109" t="e">
        <f t="shared" ref="L22:L55" si="13">MROUND((K22*0.025/12),500)</f>
        <v>#REF!</v>
      </c>
      <c r="M22" s="108" t="e">
        <f>#REF!*3000</f>
        <v>#REF!</v>
      </c>
      <c r="N22" s="133" t="s">
        <v>37</v>
      </c>
      <c r="O22" s="2"/>
      <c r="P22" s="2"/>
    </row>
    <row r="23" spans="1:16" x14ac:dyDescent="0.25">
      <c r="A23" s="104">
        <v>3</v>
      </c>
      <c r="B23" s="104">
        <v>202</v>
      </c>
      <c r="C23" s="104">
        <v>2</v>
      </c>
      <c r="D23" s="104" t="s">
        <v>43</v>
      </c>
      <c r="E23" s="105">
        <v>1197</v>
      </c>
      <c r="F23" s="134">
        <v>97</v>
      </c>
      <c r="G23" s="105">
        <f t="shared" ref="G23:G72" si="14">E23+F23</f>
        <v>1294</v>
      </c>
      <c r="H23" s="105">
        <f t="shared" ref="H23:H72" si="15">G23*1.1</f>
        <v>1423.4</v>
      </c>
      <c r="I23" s="107" t="e">
        <f>I22</f>
        <v>#REF!</v>
      </c>
      <c r="J23" s="108" t="e">
        <f t="shared" si="11"/>
        <v>#REF!</v>
      </c>
      <c r="K23" s="108" t="e">
        <f t="shared" si="12"/>
        <v>#REF!</v>
      </c>
      <c r="L23" s="109" t="e">
        <f t="shared" si="13"/>
        <v>#REF!</v>
      </c>
      <c r="M23" s="108" t="e">
        <f>#REF!*3000</f>
        <v>#REF!</v>
      </c>
      <c r="N23" s="133" t="s">
        <v>38</v>
      </c>
      <c r="O23" s="2"/>
      <c r="P23" s="2"/>
    </row>
    <row r="24" spans="1:16" x14ac:dyDescent="0.25">
      <c r="A24" s="104">
        <v>4</v>
      </c>
      <c r="B24" s="104">
        <v>203</v>
      </c>
      <c r="C24" s="104">
        <v>2</v>
      </c>
      <c r="D24" s="104" t="s">
        <v>44</v>
      </c>
      <c r="E24" s="105">
        <v>635</v>
      </c>
      <c r="F24" s="134"/>
      <c r="G24" s="105">
        <f t="shared" si="14"/>
        <v>635</v>
      </c>
      <c r="H24" s="105">
        <f t="shared" si="15"/>
        <v>698.5</v>
      </c>
      <c r="I24" s="107" t="e">
        <f t="shared" ref="I24:I31" si="16">I23</f>
        <v>#REF!</v>
      </c>
      <c r="J24" s="108" t="e">
        <f t="shared" si="11"/>
        <v>#REF!</v>
      </c>
      <c r="K24" s="108" t="e">
        <f t="shared" si="12"/>
        <v>#REF!</v>
      </c>
      <c r="L24" s="109" t="e">
        <f t="shared" si="13"/>
        <v>#REF!</v>
      </c>
      <c r="M24" s="108" t="e">
        <f>#REF!*3000</f>
        <v>#REF!</v>
      </c>
      <c r="N24" s="133" t="s">
        <v>37</v>
      </c>
      <c r="O24" s="2"/>
      <c r="P24" s="2"/>
    </row>
    <row r="25" spans="1:16" x14ac:dyDescent="0.25">
      <c r="A25" s="130">
        <v>5</v>
      </c>
      <c r="B25" s="104">
        <v>301</v>
      </c>
      <c r="C25" s="104">
        <v>3</v>
      </c>
      <c r="D25" s="104" t="s">
        <v>42</v>
      </c>
      <c r="E25" s="105">
        <v>860</v>
      </c>
      <c r="F25" s="134"/>
      <c r="G25" s="105">
        <f t="shared" si="14"/>
        <v>860</v>
      </c>
      <c r="H25" s="105">
        <f t="shared" si="15"/>
        <v>946.00000000000011</v>
      </c>
      <c r="I25" s="107" t="e">
        <f t="shared" si="16"/>
        <v>#REF!</v>
      </c>
      <c r="J25" s="108" t="e">
        <f t="shared" si="11"/>
        <v>#REF!</v>
      </c>
      <c r="K25" s="108" t="e">
        <f t="shared" si="12"/>
        <v>#REF!</v>
      </c>
      <c r="L25" s="109" t="e">
        <f t="shared" si="13"/>
        <v>#REF!</v>
      </c>
      <c r="M25" s="108" t="e">
        <f>#REF!*3000</f>
        <v>#REF!</v>
      </c>
      <c r="N25" s="133" t="s">
        <v>37</v>
      </c>
      <c r="O25" s="2"/>
      <c r="P25" s="2"/>
    </row>
    <row r="26" spans="1:16" x14ac:dyDescent="0.25">
      <c r="A26" s="104">
        <v>6</v>
      </c>
      <c r="B26" s="104">
        <v>302</v>
      </c>
      <c r="C26" s="104">
        <v>3</v>
      </c>
      <c r="D26" s="104" t="s">
        <v>43</v>
      </c>
      <c r="E26" s="105">
        <v>1197</v>
      </c>
      <c r="F26" s="134">
        <v>97</v>
      </c>
      <c r="G26" s="105">
        <f t="shared" si="14"/>
        <v>1294</v>
      </c>
      <c r="H26" s="105">
        <f t="shared" si="15"/>
        <v>1423.4</v>
      </c>
      <c r="I26" s="107" t="e">
        <f>I25</f>
        <v>#REF!</v>
      </c>
      <c r="J26" s="108" t="e">
        <f t="shared" si="11"/>
        <v>#REF!</v>
      </c>
      <c r="K26" s="108" t="e">
        <f t="shared" si="12"/>
        <v>#REF!</v>
      </c>
      <c r="L26" s="109" t="e">
        <f t="shared" si="13"/>
        <v>#REF!</v>
      </c>
      <c r="M26" s="108" t="e">
        <f>#REF!*3000</f>
        <v>#REF!</v>
      </c>
      <c r="N26" s="133" t="s">
        <v>38</v>
      </c>
      <c r="O26" s="2"/>
      <c r="P26" s="2"/>
    </row>
    <row r="27" spans="1:16" x14ac:dyDescent="0.25">
      <c r="A27" s="104">
        <v>7</v>
      </c>
      <c r="B27" s="104">
        <v>303</v>
      </c>
      <c r="C27" s="104">
        <v>3</v>
      </c>
      <c r="D27" s="104" t="s">
        <v>44</v>
      </c>
      <c r="E27" s="105">
        <v>635</v>
      </c>
      <c r="F27" s="134"/>
      <c r="G27" s="105">
        <f t="shared" si="14"/>
        <v>635</v>
      </c>
      <c r="H27" s="105">
        <f t="shared" si="15"/>
        <v>698.5</v>
      </c>
      <c r="I27" s="107" t="e">
        <f t="shared" si="16"/>
        <v>#REF!</v>
      </c>
      <c r="J27" s="108" t="e">
        <f t="shared" si="11"/>
        <v>#REF!</v>
      </c>
      <c r="K27" s="108" t="e">
        <f t="shared" si="12"/>
        <v>#REF!</v>
      </c>
      <c r="L27" s="109" t="e">
        <f t="shared" si="13"/>
        <v>#REF!</v>
      </c>
      <c r="M27" s="108" t="e">
        <f>#REF!*3000</f>
        <v>#REF!</v>
      </c>
      <c r="N27" s="133" t="s">
        <v>37</v>
      </c>
      <c r="O27" s="2"/>
      <c r="P27" s="2"/>
    </row>
    <row r="28" spans="1:16" x14ac:dyDescent="0.25">
      <c r="A28" s="104">
        <v>8</v>
      </c>
      <c r="B28" s="104">
        <v>401</v>
      </c>
      <c r="C28" s="104">
        <v>4</v>
      </c>
      <c r="D28" s="104" t="s">
        <v>42</v>
      </c>
      <c r="E28" s="105">
        <v>860</v>
      </c>
      <c r="F28" s="134"/>
      <c r="G28" s="105">
        <f t="shared" si="14"/>
        <v>860</v>
      </c>
      <c r="H28" s="105">
        <f t="shared" si="15"/>
        <v>946.00000000000011</v>
      </c>
      <c r="I28" s="107" t="e">
        <f t="shared" si="16"/>
        <v>#REF!</v>
      </c>
      <c r="J28" s="108" t="e">
        <f t="shared" si="11"/>
        <v>#REF!</v>
      </c>
      <c r="K28" s="108" t="e">
        <f t="shared" si="12"/>
        <v>#REF!</v>
      </c>
      <c r="L28" s="109" t="e">
        <f t="shared" si="13"/>
        <v>#REF!</v>
      </c>
      <c r="M28" s="108" t="e">
        <f>#REF!*3000</f>
        <v>#REF!</v>
      </c>
      <c r="N28" s="133" t="s">
        <v>37</v>
      </c>
      <c r="O28" s="2"/>
      <c r="P28" s="2"/>
    </row>
    <row r="29" spans="1:16" x14ac:dyDescent="0.25">
      <c r="A29" s="130">
        <v>9</v>
      </c>
      <c r="B29" s="104">
        <v>402</v>
      </c>
      <c r="C29" s="104">
        <v>4</v>
      </c>
      <c r="D29" s="104" t="s">
        <v>43</v>
      </c>
      <c r="E29" s="105">
        <v>1197</v>
      </c>
      <c r="F29" s="134">
        <v>97</v>
      </c>
      <c r="G29" s="105">
        <f t="shared" si="14"/>
        <v>1294</v>
      </c>
      <c r="H29" s="105">
        <f t="shared" si="15"/>
        <v>1423.4</v>
      </c>
      <c r="I29" s="107" t="e">
        <f t="shared" si="16"/>
        <v>#REF!</v>
      </c>
      <c r="J29" s="108" t="e">
        <f t="shared" si="11"/>
        <v>#REF!</v>
      </c>
      <c r="K29" s="108" t="e">
        <f t="shared" si="12"/>
        <v>#REF!</v>
      </c>
      <c r="L29" s="109" t="e">
        <f t="shared" si="13"/>
        <v>#REF!</v>
      </c>
      <c r="M29" s="108" t="e">
        <f>#REF!*3000</f>
        <v>#REF!</v>
      </c>
      <c r="N29" s="133" t="s">
        <v>38</v>
      </c>
      <c r="O29" s="2"/>
      <c r="P29" s="2"/>
    </row>
    <row r="30" spans="1:16" x14ac:dyDescent="0.25">
      <c r="A30" s="104">
        <v>10</v>
      </c>
      <c r="B30" s="104">
        <v>403</v>
      </c>
      <c r="C30" s="104">
        <v>4</v>
      </c>
      <c r="D30" s="104" t="s">
        <v>44</v>
      </c>
      <c r="E30" s="105">
        <v>635</v>
      </c>
      <c r="F30" s="134"/>
      <c r="G30" s="105">
        <f t="shared" si="14"/>
        <v>635</v>
      </c>
      <c r="H30" s="105">
        <f t="shared" si="15"/>
        <v>698.5</v>
      </c>
      <c r="I30" s="107" t="e">
        <f t="shared" si="16"/>
        <v>#REF!</v>
      </c>
      <c r="J30" s="108" t="e">
        <f t="shared" si="11"/>
        <v>#REF!</v>
      </c>
      <c r="K30" s="108" t="e">
        <f t="shared" si="12"/>
        <v>#REF!</v>
      </c>
      <c r="L30" s="109" t="e">
        <f t="shared" si="13"/>
        <v>#REF!</v>
      </c>
      <c r="M30" s="108" t="e">
        <f>#REF!*3000</f>
        <v>#REF!</v>
      </c>
      <c r="N30" s="133" t="s">
        <v>37</v>
      </c>
      <c r="O30" s="2"/>
      <c r="P30" s="2"/>
    </row>
    <row r="31" spans="1:16" x14ac:dyDescent="0.25">
      <c r="A31" s="104">
        <v>11</v>
      </c>
      <c r="B31" s="104">
        <v>501</v>
      </c>
      <c r="C31" s="104">
        <v>5</v>
      </c>
      <c r="D31" s="104" t="s">
        <v>42</v>
      </c>
      <c r="E31" s="105">
        <v>860</v>
      </c>
      <c r="F31" s="134"/>
      <c r="G31" s="105">
        <f t="shared" si="14"/>
        <v>860</v>
      </c>
      <c r="H31" s="105">
        <f t="shared" si="15"/>
        <v>946.00000000000011</v>
      </c>
      <c r="I31" s="107" t="e">
        <f t="shared" si="16"/>
        <v>#REF!</v>
      </c>
      <c r="J31" s="108" t="e">
        <f t="shared" si="11"/>
        <v>#REF!</v>
      </c>
      <c r="K31" s="108" t="e">
        <f t="shared" si="12"/>
        <v>#REF!</v>
      </c>
      <c r="L31" s="109" t="e">
        <f t="shared" si="13"/>
        <v>#REF!</v>
      </c>
      <c r="M31" s="108" t="e">
        <f>#REF!*3000</f>
        <v>#REF!</v>
      </c>
      <c r="N31" s="133" t="s">
        <v>37</v>
      </c>
      <c r="O31" s="2"/>
      <c r="P31" s="2"/>
    </row>
    <row r="32" spans="1:16" x14ac:dyDescent="0.25">
      <c r="A32" s="104">
        <v>12</v>
      </c>
      <c r="B32" s="104">
        <v>502</v>
      </c>
      <c r="C32" s="104">
        <v>5</v>
      </c>
      <c r="D32" s="104" t="s">
        <v>43</v>
      </c>
      <c r="E32" s="105">
        <v>1197</v>
      </c>
      <c r="F32" s="134">
        <v>97</v>
      </c>
      <c r="G32" s="105">
        <f t="shared" si="14"/>
        <v>1294</v>
      </c>
      <c r="H32" s="105">
        <f t="shared" si="15"/>
        <v>1423.4</v>
      </c>
      <c r="I32" s="107" t="e">
        <f>I31</f>
        <v>#REF!</v>
      </c>
      <c r="J32" s="108" t="e">
        <f t="shared" si="11"/>
        <v>#REF!</v>
      </c>
      <c r="K32" s="108" t="e">
        <f t="shared" si="12"/>
        <v>#REF!</v>
      </c>
      <c r="L32" s="109" t="e">
        <f t="shared" si="13"/>
        <v>#REF!</v>
      </c>
      <c r="M32" s="108" t="e">
        <f>#REF!*3000</f>
        <v>#REF!</v>
      </c>
      <c r="N32" s="133" t="s">
        <v>38</v>
      </c>
      <c r="O32" s="2"/>
      <c r="P32" s="2"/>
    </row>
    <row r="33" spans="1:16" x14ac:dyDescent="0.25">
      <c r="A33" s="130">
        <v>13</v>
      </c>
      <c r="B33" s="104">
        <v>503</v>
      </c>
      <c r="C33" s="104">
        <v>5</v>
      </c>
      <c r="D33" s="104" t="s">
        <v>44</v>
      </c>
      <c r="E33" s="105">
        <v>635</v>
      </c>
      <c r="F33" s="134"/>
      <c r="G33" s="105">
        <f t="shared" si="14"/>
        <v>635</v>
      </c>
      <c r="H33" s="105">
        <f t="shared" si="15"/>
        <v>698.5</v>
      </c>
      <c r="I33" s="107" t="e">
        <f t="shared" ref="I33" si="17">I32</f>
        <v>#REF!</v>
      </c>
      <c r="J33" s="108" t="e">
        <f t="shared" si="11"/>
        <v>#REF!</v>
      </c>
      <c r="K33" s="108" t="e">
        <f t="shared" si="12"/>
        <v>#REF!</v>
      </c>
      <c r="L33" s="109" t="e">
        <f t="shared" si="13"/>
        <v>#REF!</v>
      </c>
      <c r="M33" s="108" t="e">
        <f>#REF!*3000</f>
        <v>#REF!</v>
      </c>
      <c r="N33" s="133" t="s">
        <v>37</v>
      </c>
      <c r="O33" s="2"/>
      <c r="P33" s="2"/>
    </row>
    <row r="34" spans="1:16" x14ac:dyDescent="0.25">
      <c r="A34" s="104">
        <v>14</v>
      </c>
      <c r="B34" s="104">
        <v>601</v>
      </c>
      <c r="C34" s="104">
        <v>6</v>
      </c>
      <c r="D34" s="104" t="s">
        <v>42</v>
      </c>
      <c r="E34" s="105">
        <v>860</v>
      </c>
      <c r="F34" s="134"/>
      <c r="G34" s="105">
        <f t="shared" si="14"/>
        <v>860</v>
      </c>
      <c r="H34" s="105">
        <f t="shared" si="15"/>
        <v>946.00000000000011</v>
      </c>
      <c r="I34" s="107" t="e">
        <f t="shared" ref="I34:I40" si="18">I33</f>
        <v>#REF!</v>
      </c>
      <c r="J34" s="108" t="e">
        <f t="shared" si="11"/>
        <v>#REF!</v>
      </c>
      <c r="K34" s="108" t="e">
        <f t="shared" si="12"/>
        <v>#REF!</v>
      </c>
      <c r="L34" s="109" t="e">
        <f t="shared" si="13"/>
        <v>#REF!</v>
      </c>
      <c r="M34" s="108" t="e">
        <f>#REF!*3000</f>
        <v>#REF!</v>
      </c>
      <c r="N34" s="133" t="s">
        <v>37</v>
      </c>
      <c r="O34" s="2"/>
      <c r="P34" s="2"/>
    </row>
    <row r="35" spans="1:16" x14ac:dyDescent="0.25">
      <c r="A35" s="104">
        <v>15</v>
      </c>
      <c r="B35" s="104">
        <v>602</v>
      </c>
      <c r="C35" s="104">
        <v>6</v>
      </c>
      <c r="D35" s="104" t="s">
        <v>43</v>
      </c>
      <c r="E35" s="105">
        <v>1197</v>
      </c>
      <c r="F35" s="134">
        <v>97</v>
      </c>
      <c r="G35" s="105">
        <f t="shared" si="14"/>
        <v>1294</v>
      </c>
      <c r="H35" s="105">
        <f t="shared" si="15"/>
        <v>1423.4</v>
      </c>
      <c r="I35" s="107" t="e">
        <f t="shared" si="18"/>
        <v>#REF!</v>
      </c>
      <c r="J35" s="108" t="e">
        <f t="shared" si="11"/>
        <v>#REF!</v>
      </c>
      <c r="K35" s="108" t="e">
        <f t="shared" si="12"/>
        <v>#REF!</v>
      </c>
      <c r="L35" s="109" t="e">
        <f t="shared" si="13"/>
        <v>#REF!</v>
      </c>
      <c r="M35" s="108" t="e">
        <f>#REF!*3000</f>
        <v>#REF!</v>
      </c>
      <c r="N35" s="133" t="s">
        <v>38</v>
      </c>
      <c r="O35" s="2"/>
      <c r="P35" s="2"/>
    </row>
    <row r="36" spans="1:16" x14ac:dyDescent="0.25">
      <c r="A36" s="104">
        <v>16</v>
      </c>
      <c r="B36" s="104">
        <v>603</v>
      </c>
      <c r="C36" s="104">
        <v>6</v>
      </c>
      <c r="D36" s="104" t="s">
        <v>44</v>
      </c>
      <c r="E36" s="105">
        <v>635</v>
      </c>
      <c r="F36" s="134"/>
      <c r="G36" s="105">
        <f t="shared" si="14"/>
        <v>635</v>
      </c>
      <c r="H36" s="105">
        <f t="shared" si="15"/>
        <v>698.5</v>
      </c>
      <c r="I36" s="107" t="e">
        <f t="shared" si="18"/>
        <v>#REF!</v>
      </c>
      <c r="J36" s="108" t="e">
        <f t="shared" si="11"/>
        <v>#REF!</v>
      </c>
      <c r="K36" s="108" t="e">
        <f t="shared" si="12"/>
        <v>#REF!</v>
      </c>
      <c r="L36" s="109" t="e">
        <f t="shared" si="13"/>
        <v>#REF!</v>
      </c>
      <c r="M36" s="108" t="e">
        <f>#REF!*3000</f>
        <v>#REF!</v>
      </c>
      <c r="N36" s="133" t="s">
        <v>37</v>
      </c>
      <c r="O36" s="2"/>
      <c r="P36" s="2"/>
    </row>
    <row r="37" spans="1:16" x14ac:dyDescent="0.25">
      <c r="A37" s="130">
        <v>17</v>
      </c>
      <c r="B37" s="104">
        <v>701</v>
      </c>
      <c r="C37" s="104">
        <v>7</v>
      </c>
      <c r="D37" s="104" t="s">
        <v>42</v>
      </c>
      <c r="E37" s="105">
        <v>860</v>
      </c>
      <c r="F37" s="134"/>
      <c r="G37" s="105">
        <f t="shared" si="14"/>
        <v>860</v>
      </c>
      <c r="H37" s="105">
        <f t="shared" si="15"/>
        <v>946.00000000000011</v>
      </c>
      <c r="I37" s="107" t="e">
        <f>I36</f>
        <v>#REF!</v>
      </c>
      <c r="J37" s="108" t="e">
        <f t="shared" si="11"/>
        <v>#REF!</v>
      </c>
      <c r="K37" s="108" t="e">
        <f t="shared" si="12"/>
        <v>#REF!</v>
      </c>
      <c r="L37" s="109" t="e">
        <f t="shared" si="13"/>
        <v>#REF!</v>
      </c>
      <c r="M37" s="108" t="e">
        <f>#REF!*3000</f>
        <v>#REF!</v>
      </c>
      <c r="N37" s="133" t="s">
        <v>37</v>
      </c>
      <c r="O37" s="2"/>
      <c r="P37" s="2"/>
    </row>
    <row r="38" spans="1:16" x14ac:dyDescent="0.25">
      <c r="A38" s="104">
        <v>18</v>
      </c>
      <c r="B38" s="104">
        <v>702</v>
      </c>
      <c r="C38" s="104">
        <v>7</v>
      </c>
      <c r="D38" s="104" t="s">
        <v>43</v>
      </c>
      <c r="E38" s="105">
        <v>1197</v>
      </c>
      <c r="F38" s="134">
        <v>97</v>
      </c>
      <c r="G38" s="105">
        <f t="shared" si="14"/>
        <v>1294</v>
      </c>
      <c r="H38" s="105">
        <f t="shared" si="15"/>
        <v>1423.4</v>
      </c>
      <c r="I38" s="107" t="e">
        <f>I37</f>
        <v>#REF!</v>
      </c>
      <c r="J38" s="108" t="e">
        <f t="shared" si="11"/>
        <v>#REF!</v>
      </c>
      <c r="K38" s="108" t="e">
        <f t="shared" si="12"/>
        <v>#REF!</v>
      </c>
      <c r="L38" s="109" t="e">
        <f t="shared" si="13"/>
        <v>#REF!</v>
      </c>
      <c r="M38" s="108" t="e">
        <f>#REF!*3000</f>
        <v>#REF!</v>
      </c>
      <c r="N38" s="133" t="s">
        <v>37</v>
      </c>
      <c r="O38" s="2"/>
      <c r="P38" s="2"/>
    </row>
    <row r="39" spans="1:16" x14ac:dyDescent="0.25">
      <c r="A39" s="104">
        <v>19</v>
      </c>
      <c r="B39" s="104">
        <v>703</v>
      </c>
      <c r="C39" s="104">
        <v>7</v>
      </c>
      <c r="D39" s="104" t="s">
        <v>44</v>
      </c>
      <c r="E39" s="105">
        <v>635</v>
      </c>
      <c r="F39" s="134"/>
      <c r="G39" s="105">
        <f t="shared" si="14"/>
        <v>635</v>
      </c>
      <c r="H39" s="105">
        <f t="shared" si="15"/>
        <v>698.5</v>
      </c>
      <c r="I39" s="107" t="e">
        <f t="shared" si="18"/>
        <v>#REF!</v>
      </c>
      <c r="J39" s="108" t="e">
        <f t="shared" si="11"/>
        <v>#REF!</v>
      </c>
      <c r="K39" s="108" t="e">
        <f t="shared" si="12"/>
        <v>#REF!</v>
      </c>
      <c r="L39" s="109" t="e">
        <f t="shared" si="13"/>
        <v>#REF!</v>
      </c>
      <c r="M39" s="108" t="e">
        <f>#REF!*3000</f>
        <v>#REF!</v>
      </c>
      <c r="N39" s="133" t="s">
        <v>37</v>
      </c>
      <c r="O39" s="2"/>
      <c r="P39" s="2"/>
    </row>
    <row r="40" spans="1:16" x14ac:dyDescent="0.25">
      <c r="A40" s="104">
        <v>20</v>
      </c>
      <c r="B40" s="104">
        <v>801</v>
      </c>
      <c r="C40" s="104">
        <v>8</v>
      </c>
      <c r="D40" s="104" t="s">
        <v>42</v>
      </c>
      <c r="E40" s="105">
        <v>860</v>
      </c>
      <c r="F40" s="134"/>
      <c r="G40" s="105">
        <f t="shared" si="14"/>
        <v>860</v>
      </c>
      <c r="H40" s="105">
        <f t="shared" si="15"/>
        <v>946.00000000000011</v>
      </c>
      <c r="I40" s="107" t="e">
        <f t="shared" si="18"/>
        <v>#REF!</v>
      </c>
      <c r="J40" s="108" t="e">
        <f t="shared" si="11"/>
        <v>#REF!</v>
      </c>
      <c r="K40" s="108" t="e">
        <f t="shared" si="12"/>
        <v>#REF!</v>
      </c>
      <c r="L40" s="109" t="e">
        <f t="shared" si="13"/>
        <v>#REF!</v>
      </c>
      <c r="M40" s="108" t="e">
        <f>#REF!*3000</f>
        <v>#REF!</v>
      </c>
      <c r="N40" s="133" t="s">
        <v>37</v>
      </c>
      <c r="O40" s="2"/>
      <c r="P40" s="2"/>
    </row>
    <row r="41" spans="1:16" x14ac:dyDescent="0.25">
      <c r="A41" s="130">
        <v>21</v>
      </c>
      <c r="B41" s="104">
        <v>802</v>
      </c>
      <c r="C41" s="104">
        <v>8</v>
      </c>
      <c r="D41" s="104" t="s">
        <v>43</v>
      </c>
      <c r="E41" s="105">
        <v>1197</v>
      </c>
      <c r="F41" s="134">
        <v>97</v>
      </c>
      <c r="G41" s="105">
        <f t="shared" si="14"/>
        <v>1294</v>
      </c>
      <c r="H41" s="105">
        <f t="shared" si="15"/>
        <v>1423.4</v>
      </c>
      <c r="I41" s="107" t="e">
        <f>I40</f>
        <v>#REF!</v>
      </c>
      <c r="J41" s="108" t="e">
        <f t="shared" si="11"/>
        <v>#REF!</v>
      </c>
      <c r="K41" s="108" t="e">
        <f t="shared" si="12"/>
        <v>#REF!</v>
      </c>
      <c r="L41" s="109" t="e">
        <f t="shared" si="13"/>
        <v>#REF!</v>
      </c>
      <c r="M41" s="108" t="e">
        <f>#REF!*3000</f>
        <v>#REF!</v>
      </c>
      <c r="N41" s="133" t="s">
        <v>38</v>
      </c>
      <c r="O41" s="2"/>
      <c r="P41" s="2"/>
    </row>
    <row r="42" spans="1:16" x14ac:dyDescent="0.25">
      <c r="A42" s="104">
        <v>22</v>
      </c>
      <c r="B42" s="104">
        <v>803</v>
      </c>
      <c r="C42" s="104">
        <v>8</v>
      </c>
      <c r="D42" s="104" t="s">
        <v>44</v>
      </c>
      <c r="E42" s="105">
        <v>635</v>
      </c>
      <c r="F42" s="134"/>
      <c r="G42" s="105">
        <f t="shared" si="14"/>
        <v>635</v>
      </c>
      <c r="H42" s="105">
        <f t="shared" si="15"/>
        <v>698.5</v>
      </c>
      <c r="I42" s="107" t="e">
        <f t="shared" ref="I42:I49" si="19">I41</f>
        <v>#REF!</v>
      </c>
      <c r="J42" s="108" t="e">
        <f t="shared" si="11"/>
        <v>#REF!</v>
      </c>
      <c r="K42" s="108" t="e">
        <f t="shared" si="12"/>
        <v>#REF!</v>
      </c>
      <c r="L42" s="109" t="e">
        <f t="shared" si="13"/>
        <v>#REF!</v>
      </c>
      <c r="M42" s="108" t="e">
        <f>#REF!*3000</f>
        <v>#REF!</v>
      </c>
      <c r="N42" s="133" t="s">
        <v>37</v>
      </c>
      <c r="O42" s="2"/>
      <c r="P42" s="2"/>
    </row>
    <row r="43" spans="1:16" x14ac:dyDescent="0.25">
      <c r="A43" s="104">
        <v>23</v>
      </c>
      <c r="B43" s="104">
        <v>901</v>
      </c>
      <c r="C43" s="104">
        <v>9</v>
      </c>
      <c r="D43" s="104" t="s">
        <v>42</v>
      </c>
      <c r="E43" s="105">
        <v>860</v>
      </c>
      <c r="F43" s="134"/>
      <c r="G43" s="105">
        <f t="shared" si="14"/>
        <v>860</v>
      </c>
      <c r="H43" s="105">
        <f t="shared" si="15"/>
        <v>946.00000000000011</v>
      </c>
      <c r="I43" s="107" t="e">
        <f t="shared" si="19"/>
        <v>#REF!</v>
      </c>
      <c r="J43" s="108" t="e">
        <f t="shared" si="11"/>
        <v>#REF!</v>
      </c>
      <c r="K43" s="108" t="e">
        <f t="shared" si="12"/>
        <v>#REF!</v>
      </c>
      <c r="L43" s="109" t="e">
        <f t="shared" si="13"/>
        <v>#REF!</v>
      </c>
      <c r="M43" s="108" t="e">
        <f>#REF!*3000</f>
        <v>#REF!</v>
      </c>
      <c r="N43" s="133" t="s">
        <v>37</v>
      </c>
      <c r="O43" s="2"/>
      <c r="P43" s="2"/>
    </row>
    <row r="44" spans="1:16" x14ac:dyDescent="0.25">
      <c r="A44" s="104">
        <v>24</v>
      </c>
      <c r="B44" s="104">
        <v>902</v>
      </c>
      <c r="C44" s="104">
        <v>9</v>
      </c>
      <c r="D44" s="104" t="s">
        <v>43</v>
      </c>
      <c r="E44" s="105">
        <v>1197</v>
      </c>
      <c r="F44" s="134">
        <v>97</v>
      </c>
      <c r="G44" s="105">
        <f t="shared" si="14"/>
        <v>1294</v>
      </c>
      <c r="H44" s="105">
        <f t="shared" si="15"/>
        <v>1423.4</v>
      </c>
      <c r="I44" s="107" t="e">
        <f>I43</f>
        <v>#REF!</v>
      </c>
      <c r="J44" s="108" t="e">
        <f t="shared" si="11"/>
        <v>#REF!</v>
      </c>
      <c r="K44" s="108" t="e">
        <f t="shared" si="12"/>
        <v>#REF!</v>
      </c>
      <c r="L44" s="109" t="e">
        <f t="shared" si="13"/>
        <v>#REF!</v>
      </c>
      <c r="M44" s="108" t="e">
        <f>#REF!*3000</f>
        <v>#REF!</v>
      </c>
      <c r="N44" s="133" t="s">
        <v>38</v>
      </c>
      <c r="O44" s="2"/>
      <c r="P44" s="2"/>
    </row>
    <row r="45" spans="1:16" x14ac:dyDescent="0.25">
      <c r="A45" s="130">
        <v>25</v>
      </c>
      <c r="B45" s="104">
        <v>903</v>
      </c>
      <c r="C45" s="104">
        <v>9</v>
      </c>
      <c r="D45" s="104" t="s">
        <v>44</v>
      </c>
      <c r="E45" s="105">
        <v>635</v>
      </c>
      <c r="F45" s="134"/>
      <c r="G45" s="105">
        <f t="shared" si="14"/>
        <v>635</v>
      </c>
      <c r="H45" s="105">
        <f t="shared" si="15"/>
        <v>698.5</v>
      </c>
      <c r="I45" s="107" t="e">
        <f t="shared" si="19"/>
        <v>#REF!</v>
      </c>
      <c r="J45" s="108" t="e">
        <f t="shared" si="11"/>
        <v>#REF!</v>
      </c>
      <c r="K45" s="108" t="e">
        <f t="shared" si="12"/>
        <v>#REF!</v>
      </c>
      <c r="L45" s="109" t="e">
        <f t="shared" si="13"/>
        <v>#REF!</v>
      </c>
      <c r="M45" s="108" t="e">
        <f>#REF!*3000</f>
        <v>#REF!</v>
      </c>
      <c r="N45" s="133" t="s">
        <v>37</v>
      </c>
      <c r="O45" s="2"/>
      <c r="P45" s="2"/>
    </row>
    <row r="46" spans="1:16" x14ac:dyDescent="0.25">
      <c r="A46" s="104">
        <v>26</v>
      </c>
      <c r="B46" s="104">
        <v>1001</v>
      </c>
      <c r="C46" s="104">
        <v>10</v>
      </c>
      <c r="D46" s="104" t="s">
        <v>42</v>
      </c>
      <c r="E46" s="105">
        <v>860</v>
      </c>
      <c r="F46" s="134"/>
      <c r="G46" s="105">
        <f t="shared" si="14"/>
        <v>860</v>
      </c>
      <c r="H46" s="105">
        <f t="shared" si="15"/>
        <v>946.00000000000011</v>
      </c>
      <c r="I46" s="107" t="e">
        <f>I45+250</f>
        <v>#REF!</v>
      </c>
      <c r="J46" s="108" t="e">
        <f t="shared" si="11"/>
        <v>#REF!</v>
      </c>
      <c r="K46" s="108" t="e">
        <f t="shared" si="12"/>
        <v>#REF!</v>
      </c>
      <c r="L46" s="109" t="e">
        <f t="shared" si="13"/>
        <v>#REF!</v>
      </c>
      <c r="M46" s="108" t="e">
        <f>#REF!*3000</f>
        <v>#REF!</v>
      </c>
      <c r="N46" s="133" t="s">
        <v>37</v>
      </c>
      <c r="O46" s="2"/>
      <c r="P46" s="2"/>
    </row>
    <row r="47" spans="1:16" x14ac:dyDescent="0.25">
      <c r="A47" s="104">
        <v>27</v>
      </c>
      <c r="B47" s="104">
        <v>1002</v>
      </c>
      <c r="C47" s="104">
        <v>10</v>
      </c>
      <c r="D47" s="104" t="s">
        <v>43</v>
      </c>
      <c r="E47" s="105">
        <v>1197</v>
      </c>
      <c r="F47" s="134">
        <v>97</v>
      </c>
      <c r="G47" s="105">
        <f t="shared" si="14"/>
        <v>1294</v>
      </c>
      <c r="H47" s="105">
        <f t="shared" si="15"/>
        <v>1423.4</v>
      </c>
      <c r="I47" s="107" t="e">
        <f t="shared" si="19"/>
        <v>#REF!</v>
      </c>
      <c r="J47" s="108" t="e">
        <f t="shared" si="11"/>
        <v>#REF!</v>
      </c>
      <c r="K47" s="108" t="e">
        <f t="shared" si="12"/>
        <v>#REF!</v>
      </c>
      <c r="L47" s="109" t="e">
        <f t="shared" si="13"/>
        <v>#REF!</v>
      </c>
      <c r="M47" s="108" t="e">
        <f>#REF!*3000</f>
        <v>#REF!</v>
      </c>
      <c r="N47" s="133" t="s">
        <v>38</v>
      </c>
      <c r="O47" s="2"/>
      <c r="P47" s="2"/>
    </row>
    <row r="48" spans="1:16" x14ac:dyDescent="0.25">
      <c r="A48" s="104">
        <v>28</v>
      </c>
      <c r="B48" s="104">
        <v>1003</v>
      </c>
      <c r="C48" s="104">
        <v>10</v>
      </c>
      <c r="D48" s="104" t="s">
        <v>44</v>
      </c>
      <c r="E48" s="105">
        <v>635</v>
      </c>
      <c r="F48" s="134"/>
      <c r="G48" s="105">
        <f t="shared" si="14"/>
        <v>635</v>
      </c>
      <c r="H48" s="105">
        <f t="shared" si="15"/>
        <v>698.5</v>
      </c>
      <c r="I48" s="107" t="e">
        <f t="shared" si="19"/>
        <v>#REF!</v>
      </c>
      <c r="J48" s="108" t="e">
        <f t="shared" si="11"/>
        <v>#REF!</v>
      </c>
      <c r="K48" s="108" t="e">
        <f t="shared" si="12"/>
        <v>#REF!</v>
      </c>
      <c r="L48" s="109" t="e">
        <f t="shared" si="13"/>
        <v>#REF!</v>
      </c>
      <c r="M48" s="108" t="e">
        <f>#REF!*3000</f>
        <v>#REF!</v>
      </c>
      <c r="N48" s="133" t="s">
        <v>37</v>
      </c>
      <c r="O48" s="2"/>
      <c r="P48" s="2"/>
    </row>
    <row r="49" spans="1:16" x14ac:dyDescent="0.25">
      <c r="A49" s="130">
        <v>29</v>
      </c>
      <c r="B49" s="104">
        <v>1101</v>
      </c>
      <c r="C49" s="104">
        <v>11</v>
      </c>
      <c r="D49" s="104" t="s">
        <v>42</v>
      </c>
      <c r="E49" s="105">
        <v>860</v>
      </c>
      <c r="F49" s="134"/>
      <c r="G49" s="105">
        <f t="shared" si="14"/>
        <v>860</v>
      </c>
      <c r="H49" s="105">
        <f t="shared" si="15"/>
        <v>946.00000000000011</v>
      </c>
      <c r="I49" s="107" t="e">
        <f t="shared" si="19"/>
        <v>#REF!</v>
      </c>
      <c r="J49" s="108" t="e">
        <f t="shared" si="11"/>
        <v>#REF!</v>
      </c>
      <c r="K49" s="108" t="e">
        <f t="shared" si="12"/>
        <v>#REF!</v>
      </c>
      <c r="L49" s="109" t="e">
        <f t="shared" si="13"/>
        <v>#REF!</v>
      </c>
      <c r="M49" s="108" t="e">
        <f>#REF!*3000</f>
        <v>#REF!</v>
      </c>
      <c r="N49" s="133" t="s">
        <v>37</v>
      </c>
      <c r="O49" s="2"/>
      <c r="P49" s="2"/>
    </row>
    <row r="50" spans="1:16" x14ac:dyDescent="0.25">
      <c r="A50" s="104">
        <v>30</v>
      </c>
      <c r="B50" s="104">
        <v>1102</v>
      </c>
      <c r="C50" s="104">
        <v>11</v>
      </c>
      <c r="D50" s="104" t="s">
        <v>43</v>
      </c>
      <c r="E50" s="105">
        <v>1197</v>
      </c>
      <c r="F50" s="134">
        <v>97</v>
      </c>
      <c r="G50" s="105">
        <f t="shared" si="14"/>
        <v>1294</v>
      </c>
      <c r="H50" s="105">
        <f t="shared" si="15"/>
        <v>1423.4</v>
      </c>
      <c r="I50" s="107" t="e">
        <f t="shared" ref="I50:I55" si="20">I49</f>
        <v>#REF!</v>
      </c>
      <c r="J50" s="108" t="e">
        <f t="shared" si="11"/>
        <v>#REF!</v>
      </c>
      <c r="K50" s="108" t="e">
        <f t="shared" si="12"/>
        <v>#REF!</v>
      </c>
      <c r="L50" s="109" t="e">
        <f t="shared" si="13"/>
        <v>#REF!</v>
      </c>
      <c r="M50" s="108" t="e">
        <f>#REF!*3000</f>
        <v>#REF!</v>
      </c>
      <c r="N50" s="133" t="s">
        <v>38</v>
      </c>
      <c r="O50" s="2"/>
      <c r="P50" s="2"/>
    </row>
    <row r="51" spans="1:16" x14ac:dyDescent="0.25">
      <c r="A51" s="104">
        <v>31</v>
      </c>
      <c r="B51" s="104">
        <v>1103</v>
      </c>
      <c r="C51" s="104">
        <v>11</v>
      </c>
      <c r="D51" s="104" t="s">
        <v>42</v>
      </c>
      <c r="E51" s="105">
        <v>854</v>
      </c>
      <c r="F51" s="134"/>
      <c r="G51" s="105">
        <f t="shared" si="14"/>
        <v>854</v>
      </c>
      <c r="H51" s="105">
        <f t="shared" si="15"/>
        <v>939.40000000000009</v>
      </c>
      <c r="I51" s="107" t="e">
        <f t="shared" si="20"/>
        <v>#REF!</v>
      </c>
      <c r="J51" s="108" t="e">
        <f t="shared" si="11"/>
        <v>#REF!</v>
      </c>
      <c r="K51" s="108" t="e">
        <f t="shared" si="12"/>
        <v>#REF!</v>
      </c>
      <c r="L51" s="109" t="e">
        <f t="shared" si="13"/>
        <v>#REF!</v>
      </c>
      <c r="M51" s="108" t="e">
        <f>#REF!*3000</f>
        <v>#REF!</v>
      </c>
      <c r="N51" s="133" t="s">
        <v>37</v>
      </c>
      <c r="O51" s="2"/>
      <c r="P51" s="2"/>
    </row>
    <row r="52" spans="1:16" x14ac:dyDescent="0.25">
      <c r="A52" s="104">
        <v>32</v>
      </c>
      <c r="B52" s="104">
        <v>1201</v>
      </c>
      <c r="C52" s="104">
        <v>12</v>
      </c>
      <c r="D52" s="104" t="s">
        <v>42</v>
      </c>
      <c r="E52" s="105">
        <v>860</v>
      </c>
      <c r="F52" s="134"/>
      <c r="G52" s="105">
        <f t="shared" si="14"/>
        <v>860</v>
      </c>
      <c r="H52" s="105">
        <f t="shared" si="15"/>
        <v>946.00000000000011</v>
      </c>
      <c r="I52" s="107" t="e">
        <f t="shared" si="20"/>
        <v>#REF!</v>
      </c>
      <c r="J52" s="108" t="e">
        <f t="shared" si="11"/>
        <v>#REF!</v>
      </c>
      <c r="K52" s="108" t="e">
        <f t="shared" si="12"/>
        <v>#REF!</v>
      </c>
      <c r="L52" s="109" t="e">
        <f t="shared" si="13"/>
        <v>#REF!</v>
      </c>
      <c r="M52" s="108" t="e">
        <f>#REF!*3000</f>
        <v>#REF!</v>
      </c>
      <c r="N52" s="133" t="s">
        <v>37</v>
      </c>
      <c r="O52" s="2"/>
      <c r="P52" s="2"/>
    </row>
    <row r="53" spans="1:16" x14ac:dyDescent="0.25">
      <c r="A53" s="130">
        <v>33</v>
      </c>
      <c r="B53" s="104">
        <v>1202</v>
      </c>
      <c r="C53" s="104">
        <v>12</v>
      </c>
      <c r="D53" s="104" t="s">
        <v>43</v>
      </c>
      <c r="E53" s="105">
        <v>1197</v>
      </c>
      <c r="F53" s="134">
        <v>97</v>
      </c>
      <c r="G53" s="105">
        <f t="shared" si="14"/>
        <v>1294</v>
      </c>
      <c r="H53" s="105">
        <f t="shared" si="15"/>
        <v>1423.4</v>
      </c>
      <c r="I53" s="107" t="e">
        <f t="shared" si="20"/>
        <v>#REF!</v>
      </c>
      <c r="J53" s="108" t="e">
        <f t="shared" si="11"/>
        <v>#REF!</v>
      </c>
      <c r="K53" s="108" t="e">
        <f t="shared" si="12"/>
        <v>#REF!</v>
      </c>
      <c r="L53" s="109" t="e">
        <f t="shared" si="13"/>
        <v>#REF!</v>
      </c>
      <c r="M53" s="108" t="e">
        <f>#REF!*3000</f>
        <v>#REF!</v>
      </c>
      <c r="N53" s="133" t="s">
        <v>38</v>
      </c>
      <c r="O53" s="2"/>
      <c r="P53" s="2"/>
    </row>
    <row r="54" spans="1:16" x14ac:dyDescent="0.25">
      <c r="A54" s="104">
        <v>34</v>
      </c>
      <c r="B54" s="104">
        <v>1203</v>
      </c>
      <c r="C54" s="104">
        <v>12</v>
      </c>
      <c r="D54" s="104" t="s">
        <v>42</v>
      </c>
      <c r="E54" s="105">
        <v>854</v>
      </c>
      <c r="F54" s="134"/>
      <c r="G54" s="105">
        <f t="shared" si="14"/>
        <v>854</v>
      </c>
      <c r="H54" s="105">
        <f t="shared" si="15"/>
        <v>939.40000000000009</v>
      </c>
      <c r="I54" s="107" t="e">
        <f t="shared" si="20"/>
        <v>#REF!</v>
      </c>
      <c r="J54" s="108" t="e">
        <f t="shared" si="11"/>
        <v>#REF!</v>
      </c>
      <c r="K54" s="108" t="e">
        <f t="shared" si="12"/>
        <v>#REF!</v>
      </c>
      <c r="L54" s="109" t="e">
        <f t="shared" si="13"/>
        <v>#REF!</v>
      </c>
      <c r="M54" s="108" t="e">
        <f>#REF!*3000</f>
        <v>#REF!</v>
      </c>
      <c r="N54" s="133" t="s">
        <v>37</v>
      </c>
      <c r="O54" s="2"/>
      <c r="P54" s="2"/>
    </row>
    <row r="55" spans="1:16" x14ac:dyDescent="0.25">
      <c r="A55" s="104">
        <v>35</v>
      </c>
      <c r="B55" s="104">
        <v>1301</v>
      </c>
      <c r="C55" s="104">
        <v>13</v>
      </c>
      <c r="D55" s="104" t="s">
        <v>42</v>
      </c>
      <c r="E55" s="105">
        <v>860</v>
      </c>
      <c r="F55" s="134"/>
      <c r="G55" s="105">
        <f t="shared" si="14"/>
        <v>860</v>
      </c>
      <c r="H55" s="105">
        <f t="shared" si="15"/>
        <v>946.00000000000011</v>
      </c>
      <c r="I55" s="107" t="e">
        <f t="shared" si="20"/>
        <v>#REF!</v>
      </c>
      <c r="J55" s="108" t="e">
        <f t="shared" si="11"/>
        <v>#REF!</v>
      </c>
      <c r="K55" s="108" t="e">
        <f t="shared" si="12"/>
        <v>#REF!</v>
      </c>
      <c r="L55" s="109" t="e">
        <f t="shared" si="13"/>
        <v>#REF!</v>
      </c>
      <c r="M55" s="108" t="e">
        <f>#REF!*3000</f>
        <v>#REF!</v>
      </c>
      <c r="N55" s="133" t="s">
        <v>37</v>
      </c>
      <c r="O55" s="2"/>
      <c r="P55" s="2"/>
    </row>
    <row r="56" spans="1:16" x14ac:dyDescent="0.25">
      <c r="A56" s="104">
        <v>36</v>
      </c>
      <c r="B56" s="104">
        <v>1302</v>
      </c>
      <c r="C56" s="104">
        <v>13</v>
      </c>
      <c r="D56" s="104" t="s">
        <v>43</v>
      </c>
      <c r="E56" s="105">
        <v>1197</v>
      </c>
      <c r="F56" s="134">
        <v>97</v>
      </c>
      <c r="G56" s="105">
        <f t="shared" si="14"/>
        <v>1294</v>
      </c>
      <c r="H56" s="105">
        <f t="shared" si="15"/>
        <v>1423.4</v>
      </c>
      <c r="I56" s="107"/>
      <c r="J56" s="108"/>
      <c r="K56" s="108"/>
      <c r="L56" s="109"/>
      <c r="M56" s="108"/>
      <c r="N56" s="133" t="s">
        <v>38</v>
      </c>
      <c r="O56" s="2"/>
      <c r="P56" s="2"/>
    </row>
    <row r="57" spans="1:16" x14ac:dyDescent="0.25">
      <c r="A57" s="130">
        <v>37</v>
      </c>
      <c r="B57" s="104">
        <v>1303</v>
      </c>
      <c r="C57" s="104">
        <v>13</v>
      </c>
      <c r="D57" s="104" t="s">
        <v>42</v>
      </c>
      <c r="E57" s="105">
        <v>854</v>
      </c>
      <c r="F57" s="134"/>
      <c r="G57" s="105">
        <f t="shared" si="14"/>
        <v>854</v>
      </c>
      <c r="H57" s="105">
        <f t="shared" si="15"/>
        <v>939.40000000000009</v>
      </c>
      <c r="I57" s="107"/>
      <c r="J57" s="108"/>
      <c r="K57" s="108"/>
      <c r="L57" s="109"/>
      <c r="M57" s="108"/>
      <c r="N57" s="133" t="s">
        <v>37</v>
      </c>
      <c r="O57" s="2"/>
      <c r="P57" s="2"/>
    </row>
    <row r="58" spans="1:16" s="74" customFormat="1" ht="13.5" x14ac:dyDescent="0.2">
      <c r="A58" s="104">
        <v>38</v>
      </c>
      <c r="B58" s="135">
        <v>1401</v>
      </c>
      <c r="C58" s="135">
        <v>14</v>
      </c>
      <c r="D58" s="104" t="s">
        <v>42</v>
      </c>
      <c r="E58" s="105">
        <v>860</v>
      </c>
      <c r="F58" s="135"/>
      <c r="G58" s="105">
        <f t="shared" si="14"/>
        <v>860</v>
      </c>
      <c r="H58" s="105">
        <f t="shared" si="15"/>
        <v>946.00000000000011</v>
      </c>
      <c r="I58" s="136"/>
      <c r="J58" s="136"/>
      <c r="K58" s="136"/>
      <c r="L58" s="136"/>
      <c r="M58" s="136"/>
      <c r="N58" s="133" t="s">
        <v>37</v>
      </c>
      <c r="O58" s="75"/>
      <c r="P58" s="75"/>
    </row>
    <row r="59" spans="1:16" s="74" customFormat="1" ht="13.5" x14ac:dyDescent="0.2">
      <c r="A59" s="104">
        <v>39</v>
      </c>
      <c r="B59" s="135">
        <v>1402</v>
      </c>
      <c r="C59" s="135">
        <v>14</v>
      </c>
      <c r="D59" s="104" t="s">
        <v>43</v>
      </c>
      <c r="E59" s="105">
        <v>1197</v>
      </c>
      <c r="F59" s="134">
        <v>97</v>
      </c>
      <c r="G59" s="105">
        <f t="shared" si="14"/>
        <v>1294</v>
      </c>
      <c r="H59" s="105">
        <f t="shared" si="15"/>
        <v>1423.4</v>
      </c>
      <c r="I59" s="136"/>
      <c r="J59" s="136"/>
      <c r="K59" s="136"/>
      <c r="L59" s="136"/>
      <c r="M59" s="136"/>
      <c r="N59" s="133" t="s">
        <v>38</v>
      </c>
      <c r="O59" s="76" t="e">
        <f>#REF!+J17</f>
        <v>#REF!</v>
      </c>
      <c r="P59" s="75"/>
    </row>
    <row r="60" spans="1:16" s="74" customFormat="1" ht="13.5" x14ac:dyDescent="0.2">
      <c r="A60" s="104">
        <v>40</v>
      </c>
      <c r="B60" s="135">
        <v>1403</v>
      </c>
      <c r="C60" s="135">
        <v>14</v>
      </c>
      <c r="D60" s="104" t="s">
        <v>42</v>
      </c>
      <c r="E60" s="105">
        <v>854</v>
      </c>
      <c r="F60" s="135"/>
      <c r="G60" s="105">
        <f t="shared" si="14"/>
        <v>854</v>
      </c>
      <c r="H60" s="105">
        <f t="shared" si="15"/>
        <v>939.40000000000009</v>
      </c>
      <c r="I60" s="136"/>
      <c r="J60" s="136"/>
      <c r="K60" s="136"/>
      <c r="L60" s="136"/>
      <c r="M60" s="136"/>
      <c r="N60" s="133" t="s">
        <v>37</v>
      </c>
      <c r="O60" s="75"/>
      <c r="P60" s="75"/>
    </row>
    <row r="61" spans="1:16" s="74" customFormat="1" ht="13.5" x14ac:dyDescent="0.2">
      <c r="A61" s="130">
        <v>41</v>
      </c>
      <c r="B61" s="135">
        <v>1501</v>
      </c>
      <c r="C61" s="135">
        <v>15</v>
      </c>
      <c r="D61" s="104" t="s">
        <v>42</v>
      </c>
      <c r="E61" s="105">
        <v>860</v>
      </c>
      <c r="F61" s="135"/>
      <c r="G61" s="105">
        <f t="shared" si="14"/>
        <v>860</v>
      </c>
      <c r="H61" s="105">
        <f t="shared" si="15"/>
        <v>946.00000000000011</v>
      </c>
      <c r="I61" s="136"/>
      <c r="J61" s="136"/>
      <c r="K61" s="136"/>
      <c r="L61" s="136"/>
      <c r="M61" s="136"/>
      <c r="N61" s="133" t="s">
        <v>37</v>
      </c>
      <c r="O61" s="75"/>
      <c r="P61" s="75"/>
    </row>
    <row r="62" spans="1:16" s="74" customFormat="1" ht="13.5" x14ac:dyDescent="0.2">
      <c r="A62" s="104">
        <v>42</v>
      </c>
      <c r="B62" s="135">
        <v>1502</v>
      </c>
      <c r="C62" s="135">
        <v>15</v>
      </c>
      <c r="D62" s="104" t="s">
        <v>43</v>
      </c>
      <c r="E62" s="105">
        <v>1197</v>
      </c>
      <c r="F62" s="134">
        <v>97</v>
      </c>
      <c r="G62" s="105">
        <f t="shared" si="14"/>
        <v>1294</v>
      </c>
      <c r="H62" s="105">
        <f t="shared" si="15"/>
        <v>1423.4</v>
      </c>
      <c r="I62" s="136"/>
      <c r="J62" s="136"/>
      <c r="K62" s="136"/>
      <c r="L62" s="136"/>
      <c r="M62" s="136"/>
      <c r="N62" s="133" t="s">
        <v>38</v>
      </c>
      <c r="O62" s="75"/>
      <c r="P62" s="75"/>
    </row>
    <row r="63" spans="1:16" s="74" customFormat="1" ht="13.5" x14ac:dyDescent="0.2">
      <c r="A63" s="104">
        <v>43</v>
      </c>
      <c r="B63" s="135">
        <v>1503</v>
      </c>
      <c r="C63" s="135">
        <v>15</v>
      </c>
      <c r="D63" s="104" t="s">
        <v>42</v>
      </c>
      <c r="E63" s="105">
        <v>854</v>
      </c>
      <c r="F63" s="135"/>
      <c r="G63" s="105">
        <f t="shared" si="14"/>
        <v>854</v>
      </c>
      <c r="H63" s="105">
        <f t="shared" si="15"/>
        <v>939.40000000000009</v>
      </c>
      <c r="I63" s="136"/>
      <c r="J63" s="136"/>
      <c r="K63" s="136"/>
      <c r="L63" s="136"/>
      <c r="M63" s="136"/>
      <c r="N63" s="133" t="s">
        <v>37</v>
      </c>
      <c r="O63" s="75"/>
      <c r="P63" s="75"/>
    </row>
    <row r="64" spans="1:16" s="74" customFormat="1" ht="13.5" x14ac:dyDescent="0.2">
      <c r="A64" s="104">
        <v>44</v>
      </c>
      <c r="B64" s="135">
        <v>1601</v>
      </c>
      <c r="C64" s="135">
        <v>16</v>
      </c>
      <c r="D64" s="104" t="s">
        <v>42</v>
      </c>
      <c r="E64" s="105">
        <v>860</v>
      </c>
      <c r="F64" s="135"/>
      <c r="G64" s="105">
        <f t="shared" si="14"/>
        <v>860</v>
      </c>
      <c r="H64" s="105">
        <f t="shared" si="15"/>
        <v>946.00000000000011</v>
      </c>
      <c r="I64" s="136"/>
      <c r="J64" s="136"/>
      <c r="K64" s="136"/>
      <c r="L64" s="136"/>
      <c r="M64" s="136"/>
      <c r="N64" s="133" t="s">
        <v>37</v>
      </c>
      <c r="O64" s="75"/>
      <c r="P64" s="75"/>
    </row>
    <row r="65" spans="1:16" s="74" customFormat="1" ht="13.5" x14ac:dyDescent="0.2">
      <c r="A65" s="130">
        <v>45</v>
      </c>
      <c r="B65" s="135">
        <v>1602</v>
      </c>
      <c r="C65" s="135">
        <v>16</v>
      </c>
      <c r="D65" s="104" t="s">
        <v>43</v>
      </c>
      <c r="E65" s="105">
        <v>1197</v>
      </c>
      <c r="F65" s="134">
        <v>97</v>
      </c>
      <c r="G65" s="105">
        <f t="shared" si="14"/>
        <v>1294</v>
      </c>
      <c r="H65" s="105">
        <f t="shared" si="15"/>
        <v>1423.4</v>
      </c>
      <c r="I65" s="136"/>
      <c r="J65" s="136"/>
      <c r="K65" s="136"/>
      <c r="L65" s="136"/>
      <c r="M65" s="136"/>
      <c r="N65" s="133" t="s">
        <v>38</v>
      </c>
      <c r="O65" s="75"/>
      <c r="P65" s="75"/>
    </row>
    <row r="66" spans="1:16" s="74" customFormat="1" ht="13.5" x14ac:dyDescent="0.2">
      <c r="A66" s="104">
        <v>46</v>
      </c>
      <c r="B66" s="135">
        <v>1603</v>
      </c>
      <c r="C66" s="135">
        <v>16</v>
      </c>
      <c r="D66" s="104" t="s">
        <v>42</v>
      </c>
      <c r="E66" s="105">
        <v>854</v>
      </c>
      <c r="F66" s="135"/>
      <c r="G66" s="105">
        <f t="shared" si="14"/>
        <v>854</v>
      </c>
      <c r="H66" s="105">
        <f t="shared" si="15"/>
        <v>939.40000000000009</v>
      </c>
      <c r="I66" s="136"/>
      <c r="J66" s="136"/>
      <c r="K66" s="136"/>
      <c r="L66" s="136"/>
      <c r="M66" s="136"/>
      <c r="N66" s="133" t="s">
        <v>37</v>
      </c>
      <c r="O66" s="75"/>
      <c r="P66" s="75"/>
    </row>
    <row r="67" spans="1:16" s="74" customFormat="1" ht="13.5" x14ac:dyDescent="0.2">
      <c r="A67" s="104">
        <v>47</v>
      </c>
      <c r="B67" s="135">
        <v>1701</v>
      </c>
      <c r="C67" s="135">
        <v>17</v>
      </c>
      <c r="D67" s="104" t="s">
        <v>42</v>
      </c>
      <c r="E67" s="105">
        <v>860</v>
      </c>
      <c r="F67" s="135"/>
      <c r="G67" s="105">
        <f t="shared" si="14"/>
        <v>860</v>
      </c>
      <c r="H67" s="105">
        <f t="shared" si="15"/>
        <v>946.00000000000011</v>
      </c>
      <c r="I67" s="136"/>
      <c r="J67" s="136"/>
      <c r="K67" s="136"/>
      <c r="L67" s="136"/>
      <c r="M67" s="136"/>
      <c r="N67" s="133" t="s">
        <v>37</v>
      </c>
      <c r="O67" s="75"/>
      <c r="P67" s="75"/>
    </row>
    <row r="68" spans="1:16" s="74" customFormat="1" ht="13.5" x14ac:dyDescent="0.2">
      <c r="A68" s="104">
        <v>48</v>
      </c>
      <c r="B68" s="135">
        <v>1702</v>
      </c>
      <c r="C68" s="135">
        <v>17</v>
      </c>
      <c r="D68" s="104" t="s">
        <v>43</v>
      </c>
      <c r="E68" s="105">
        <v>1197</v>
      </c>
      <c r="F68" s="134">
        <v>97</v>
      </c>
      <c r="G68" s="105">
        <f t="shared" si="14"/>
        <v>1294</v>
      </c>
      <c r="H68" s="105">
        <f t="shared" si="15"/>
        <v>1423.4</v>
      </c>
      <c r="I68" s="136"/>
      <c r="J68" s="136"/>
      <c r="K68" s="136"/>
      <c r="L68" s="136"/>
      <c r="M68" s="136"/>
      <c r="N68" s="133" t="s">
        <v>38</v>
      </c>
      <c r="O68" s="75"/>
      <c r="P68" s="75"/>
    </row>
    <row r="69" spans="1:16" s="74" customFormat="1" ht="13.5" x14ac:dyDescent="0.2">
      <c r="A69" s="130">
        <v>49</v>
      </c>
      <c r="B69" s="135">
        <v>1703</v>
      </c>
      <c r="C69" s="135">
        <v>17</v>
      </c>
      <c r="D69" s="104" t="s">
        <v>42</v>
      </c>
      <c r="E69" s="105">
        <v>854</v>
      </c>
      <c r="F69" s="135"/>
      <c r="G69" s="105">
        <f t="shared" si="14"/>
        <v>854</v>
      </c>
      <c r="H69" s="105">
        <f t="shared" si="15"/>
        <v>939.40000000000009</v>
      </c>
      <c r="I69" s="136"/>
      <c r="J69" s="136"/>
      <c r="K69" s="136"/>
      <c r="L69" s="136"/>
      <c r="M69" s="136"/>
      <c r="N69" s="133" t="s">
        <v>37</v>
      </c>
      <c r="O69" s="75"/>
      <c r="P69" s="75"/>
    </row>
    <row r="70" spans="1:16" s="74" customFormat="1" ht="13.5" x14ac:dyDescent="0.2">
      <c r="A70" s="104">
        <v>50</v>
      </c>
      <c r="B70" s="135">
        <v>1801</v>
      </c>
      <c r="C70" s="135">
        <v>18</v>
      </c>
      <c r="D70" s="104" t="s">
        <v>42</v>
      </c>
      <c r="E70" s="105">
        <v>860</v>
      </c>
      <c r="F70" s="135"/>
      <c r="G70" s="105">
        <f t="shared" si="14"/>
        <v>860</v>
      </c>
      <c r="H70" s="105">
        <f t="shared" si="15"/>
        <v>946.00000000000011</v>
      </c>
      <c r="I70" s="136"/>
      <c r="J70" s="136"/>
      <c r="K70" s="136"/>
      <c r="L70" s="136"/>
      <c r="M70" s="136"/>
      <c r="N70" s="133" t="s">
        <v>37</v>
      </c>
      <c r="O70" s="75"/>
      <c r="P70" s="75"/>
    </row>
    <row r="71" spans="1:16" s="74" customFormat="1" ht="13.5" x14ac:dyDescent="0.2">
      <c r="A71" s="104">
        <v>51</v>
      </c>
      <c r="B71" s="135">
        <v>1802</v>
      </c>
      <c r="C71" s="135">
        <v>18</v>
      </c>
      <c r="D71" s="104" t="s">
        <v>43</v>
      </c>
      <c r="E71" s="105">
        <v>1197</v>
      </c>
      <c r="F71" s="134">
        <v>97</v>
      </c>
      <c r="G71" s="105">
        <f t="shared" si="14"/>
        <v>1294</v>
      </c>
      <c r="H71" s="105">
        <f t="shared" si="15"/>
        <v>1423.4</v>
      </c>
      <c r="I71" s="136"/>
      <c r="J71" s="136"/>
      <c r="K71" s="136"/>
      <c r="L71" s="136"/>
      <c r="M71" s="136"/>
      <c r="N71" s="133" t="s">
        <v>38</v>
      </c>
      <c r="O71" s="75"/>
      <c r="P71" s="75"/>
    </row>
    <row r="72" spans="1:16" s="74" customFormat="1" ht="13.5" x14ac:dyDescent="0.2">
      <c r="A72" s="104">
        <v>52</v>
      </c>
      <c r="B72" s="135">
        <v>1803</v>
      </c>
      <c r="C72" s="135">
        <v>18</v>
      </c>
      <c r="D72" s="104" t="s">
        <v>42</v>
      </c>
      <c r="E72" s="105">
        <v>854</v>
      </c>
      <c r="F72" s="135"/>
      <c r="G72" s="105">
        <f t="shared" si="14"/>
        <v>854</v>
      </c>
      <c r="H72" s="105">
        <f t="shared" si="15"/>
        <v>939.40000000000009</v>
      </c>
      <c r="I72" s="136"/>
      <c r="J72" s="136"/>
      <c r="K72" s="136"/>
      <c r="L72" s="136"/>
      <c r="M72" s="136"/>
      <c r="N72" s="133" t="s">
        <v>37</v>
      </c>
      <c r="O72" s="75"/>
      <c r="P72" s="75"/>
    </row>
    <row r="73" spans="1:16" s="74" customFormat="1" ht="13.5" x14ac:dyDescent="0.25">
      <c r="A73" s="191" t="s">
        <v>5</v>
      </c>
      <c r="B73" s="192"/>
      <c r="C73" s="192"/>
      <c r="D73" s="193"/>
      <c r="E73" s="137"/>
      <c r="F73" s="135"/>
      <c r="G73" s="137">
        <f>SUM(G21:G72)</f>
        <v>49975</v>
      </c>
      <c r="H73" s="137">
        <f>SUM(H21:H72)</f>
        <v>54972.500000000029</v>
      </c>
      <c r="I73" s="136"/>
      <c r="J73" s="136"/>
      <c r="K73" s="136"/>
      <c r="L73" s="136"/>
      <c r="M73" s="136"/>
      <c r="N73" s="138"/>
      <c r="O73" s="75"/>
      <c r="P73" s="75"/>
    </row>
    <row r="75" spans="1:16" s="72" customFormat="1" ht="13.5" x14ac:dyDescent="0.25">
      <c r="A75" s="139"/>
      <c r="B75" s="139"/>
      <c r="C75" s="139"/>
      <c r="D75" s="120"/>
      <c r="E75" s="120"/>
      <c r="F75" s="140"/>
      <c r="G75" s="120"/>
      <c r="H75" s="139"/>
      <c r="I75" s="139"/>
      <c r="J75" s="139"/>
      <c r="K75" s="139"/>
      <c r="L75" s="139"/>
      <c r="M75" s="139"/>
      <c r="N75" s="101"/>
      <c r="O75" s="73"/>
      <c r="P75" s="73"/>
    </row>
    <row r="76" spans="1:16" ht="15.75" x14ac:dyDescent="0.25">
      <c r="A76" s="185" t="s">
        <v>97</v>
      </c>
      <c r="B76" s="186"/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7"/>
    </row>
    <row r="77" spans="1:16" ht="72" x14ac:dyDescent="0.25">
      <c r="A77" s="102" t="s">
        <v>1</v>
      </c>
      <c r="B77" s="103" t="s">
        <v>0</v>
      </c>
      <c r="C77" s="103" t="s">
        <v>3</v>
      </c>
      <c r="D77" s="103" t="s">
        <v>2</v>
      </c>
      <c r="E77" s="103" t="s">
        <v>21</v>
      </c>
      <c r="F77" s="141" t="s">
        <v>98</v>
      </c>
      <c r="G77" s="103" t="s">
        <v>99</v>
      </c>
      <c r="H77" s="103" t="s">
        <v>4</v>
      </c>
      <c r="I77" s="128" t="s">
        <v>76</v>
      </c>
      <c r="J77" s="128" t="s">
        <v>77</v>
      </c>
      <c r="K77" s="128" t="s">
        <v>78</v>
      </c>
      <c r="L77" s="128" t="s">
        <v>79</v>
      </c>
      <c r="M77" s="128" t="s">
        <v>80</v>
      </c>
      <c r="N77" s="142" t="s">
        <v>102</v>
      </c>
    </row>
    <row r="78" spans="1:16" x14ac:dyDescent="0.25">
      <c r="A78" s="104">
        <v>1</v>
      </c>
      <c r="B78" s="104">
        <v>201</v>
      </c>
      <c r="C78" s="104">
        <v>2</v>
      </c>
      <c r="D78" s="104" t="s">
        <v>46</v>
      </c>
      <c r="E78" s="105">
        <v>1808</v>
      </c>
      <c r="F78" s="104">
        <v>179</v>
      </c>
      <c r="G78" s="105">
        <f>E78+F78</f>
        <v>1987</v>
      </c>
      <c r="H78" s="105">
        <f t="shared" ref="H78:H109" si="21">E78*1.1</f>
        <v>1988.8000000000002</v>
      </c>
      <c r="I78" s="107" t="e">
        <f>#REF!+250</f>
        <v>#REF!</v>
      </c>
      <c r="J78" s="108" t="e">
        <f t="shared" ref="J78:J109" si="22">E78*I78</f>
        <v>#REF!</v>
      </c>
      <c r="K78" s="108" t="e">
        <f t="shared" ref="K78:K109" si="23">J78*1.08</f>
        <v>#REF!</v>
      </c>
      <c r="L78" s="109" t="e">
        <f t="shared" ref="L78:L109" si="24">MROUND((K78*0.025/12),500)</f>
        <v>#REF!</v>
      </c>
      <c r="M78" s="108" t="e">
        <f>#REF!*3000</f>
        <v>#REF!</v>
      </c>
      <c r="N78" s="104" t="s">
        <v>38</v>
      </c>
    </row>
    <row r="79" spans="1:16" x14ac:dyDescent="0.25">
      <c r="A79" s="104">
        <v>2</v>
      </c>
      <c r="B79" s="104">
        <v>202</v>
      </c>
      <c r="C79" s="104">
        <v>2</v>
      </c>
      <c r="D79" s="104" t="s">
        <v>43</v>
      </c>
      <c r="E79" s="105">
        <v>1245</v>
      </c>
      <c r="F79" s="104">
        <v>100</v>
      </c>
      <c r="G79" s="105">
        <f t="shared" ref="G79:G109" si="25">E79+F79</f>
        <v>1345</v>
      </c>
      <c r="H79" s="105">
        <f t="shared" si="21"/>
        <v>1369.5</v>
      </c>
      <c r="I79" s="107" t="e">
        <f>I78</f>
        <v>#REF!</v>
      </c>
      <c r="J79" s="108" t="e">
        <f t="shared" si="22"/>
        <v>#REF!</v>
      </c>
      <c r="K79" s="108" t="e">
        <f t="shared" si="23"/>
        <v>#REF!</v>
      </c>
      <c r="L79" s="109" t="e">
        <f t="shared" si="24"/>
        <v>#REF!</v>
      </c>
      <c r="M79" s="108" t="e">
        <f>#REF!*3000</f>
        <v>#REF!</v>
      </c>
      <c r="N79" s="104" t="s">
        <v>48</v>
      </c>
    </row>
    <row r="80" spans="1:16" x14ac:dyDescent="0.25">
      <c r="A80" s="104">
        <v>3</v>
      </c>
      <c r="B80" s="104">
        <v>301</v>
      </c>
      <c r="C80" s="104">
        <v>3</v>
      </c>
      <c r="D80" s="104" t="s">
        <v>46</v>
      </c>
      <c r="E80" s="105">
        <v>1808</v>
      </c>
      <c r="F80" s="104">
        <v>179</v>
      </c>
      <c r="G80" s="105">
        <f t="shared" si="25"/>
        <v>1987</v>
      </c>
      <c r="H80" s="105">
        <f t="shared" si="21"/>
        <v>1988.8000000000002</v>
      </c>
      <c r="I80" s="107" t="e">
        <f t="shared" ref="I80:I87" si="26">I79</f>
        <v>#REF!</v>
      </c>
      <c r="J80" s="108" t="e">
        <f t="shared" si="22"/>
        <v>#REF!</v>
      </c>
      <c r="K80" s="108" t="e">
        <f t="shared" si="23"/>
        <v>#REF!</v>
      </c>
      <c r="L80" s="109" t="e">
        <f t="shared" si="24"/>
        <v>#REF!</v>
      </c>
      <c r="M80" s="108" t="e">
        <f>#REF!*3000</f>
        <v>#REF!</v>
      </c>
      <c r="N80" s="104" t="s">
        <v>38</v>
      </c>
    </row>
    <row r="81" spans="1:14" x14ac:dyDescent="0.25">
      <c r="A81" s="104">
        <v>4</v>
      </c>
      <c r="B81" s="104">
        <v>302</v>
      </c>
      <c r="C81" s="104">
        <v>3</v>
      </c>
      <c r="D81" s="104" t="s">
        <v>43</v>
      </c>
      <c r="E81" s="105">
        <v>1245</v>
      </c>
      <c r="F81" s="104">
        <v>100</v>
      </c>
      <c r="G81" s="105">
        <f t="shared" si="25"/>
        <v>1345</v>
      </c>
      <c r="H81" s="105">
        <f t="shared" si="21"/>
        <v>1369.5</v>
      </c>
      <c r="I81" s="107" t="e">
        <f t="shared" si="26"/>
        <v>#REF!</v>
      </c>
      <c r="J81" s="108" t="e">
        <f t="shared" si="22"/>
        <v>#REF!</v>
      </c>
      <c r="K81" s="108" t="e">
        <f t="shared" si="23"/>
        <v>#REF!</v>
      </c>
      <c r="L81" s="109" t="e">
        <f t="shared" si="24"/>
        <v>#REF!</v>
      </c>
      <c r="M81" s="108" t="e">
        <f>#REF!*3000</f>
        <v>#REF!</v>
      </c>
      <c r="N81" s="104" t="s">
        <v>48</v>
      </c>
    </row>
    <row r="82" spans="1:14" x14ac:dyDescent="0.25">
      <c r="A82" s="104">
        <v>5</v>
      </c>
      <c r="B82" s="104">
        <v>401</v>
      </c>
      <c r="C82" s="104">
        <v>4</v>
      </c>
      <c r="D82" s="104" t="s">
        <v>46</v>
      </c>
      <c r="E82" s="105">
        <v>1808</v>
      </c>
      <c r="F82" s="104">
        <v>179</v>
      </c>
      <c r="G82" s="105">
        <f t="shared" si="25"/>
        <v>1987</v>
      </c>
      <c r="H82" s="105">
        <f t="shared" si="21"/>
        <v>1988.8000000000002</v>
      </c>
      <c r="I82" s="107" t="e">
        <f>I81</f>
        <v>#REF!</v>
      </c>
      <c r="J82" s="108" t="e">
        <f t="shared" si="22"/>
        <v>#REF!</v>
      </c>
      <c r="K82" s="108" t="e">
        <f t="shared" si="23"/>
        <v>#REF!</v>
      </c>
      <c r="L82" s="109" t="e">
        <f t="shared" si="24"/>
        <v>#REF!</v>
      </c>
      <c r="M82" s="108" t="e">
        <f>#REF!*3000</f>
        <v>#REF!</v>
      </c>
      <c r="N82" s="104" t="s">
        <v>38</v>
      </c>
    </row>
    <row r="83" spans="1:14" x14ac:dyDescent="0.25">
      <c r="A83" s="104">
        <v>6</v>
      </c>
      <c r="B83" s="104">
        <v>402</v>
      </c>
      <c r="C83" s="104">
        <v>4</v>
      </c>
      <c r="D83" s="104" t="s">
        <v>43</v>
      </c>
      <c r="E83" s="105">
        <v>1245</v>
      </c>
      <c r="F83" s="104">
        <v>100</v>
      </c>
      <c r="G83" s="105">
        <f t="shared" si="25"/>
        <v>1345</v>
      </c>
      <c r="H83" s="105">
        <f t="shared" si="21"/>
        <v>1369.5</v>
      </c>
      <c r="I83" s="107" t="e">
        <f t="shared" si="26"/>
        <v>#REF!</v>
      </c>
      <c r="J83" s="108" t="e">
        <f t="shared" si="22"/>
        <v>#REF!</v>
      </c>
      <c r="K83" s="108" t="e">
        <f t="shared" si="23"/>
        <v>#REF!</v>
      </c>
      <c r="L83" s="109" t="e">
        <f t="shared" si="24"/>
        <v>#REF!</v>
      </c>
      <c r="M83" s="108" t="e">
        <f>#REF!*3000</f>
        <v>#REF!</v>
      </c>
      <c r="N83" s="104" t="s">
        <v>48</v>
      </c>
    </row>
    <row r="84" spans="1:14" x14ac:dyDescent="0.25">
      <c r="A84" s="104">
        <v>7</v>
      </c>
      <c r="B84" s="104">
        <v>501</v>
      </c>
      <c r="C84" s="104">
        <v>5</v>
      </c>
      <c r="D84" s="104" t="s">
        <v>46</v>
      </c>
      <c r="E84" s="105">
        <v>1808</v>
      </c>
      <c r="F84" s="104">
        <v>179</v>
      </c>
      <c r="G84" s="105">
        <f t="shared" si="25"/>
        <v>1987</v>
      </c>
      <c r="H84" s="105">
        <f t="shared" si="21"/>
        <v>1988.8000000000002</v>
      </c>
      <c r="I84" s="107" t="e">
        <f t="shared" si="26"/>
        <v>#REF!</v>
      </c>
      <c r="J84" s="108" t="e">
        <f t="shared" si="22"/>
        <v>#REF!</v>
      </c>
      <c r="K84" s="108" t="e">
        <f t="shared" si="23"/>
        <v>#REF!</v>
      </c>
      <c r="L84" s="109" t="e">
        <f t="shared" si="24"/>
        <v>#REF!</v>
      </c>
      <c r="M84" s="108" t="e">
        <f>#REF!*3000</f>
        <v>#REF!</v>
      </c>
      <c r="N84" s="104" t="s">
        <v>38</v>
      </c>
    </row>
    <row r="85" spans="1:14" x14ac:dyDescent="0.25">
      <c r="A85" s="104">
        <v>8</v>
      </c>
      <c r="B85" s="104">
        <v>502</v>
      </c>
      <c r="C85" s="104">
        <v>5</v>
      </c>
      <c r="D85" s="104" t="s">
        <v>43</v>
      </c>
      <c r="E85" s="105">
        <v>1245</v>
      </c>
      <c r="F85" s="104">
        <v>100</v>
      </c>
      <c r="G85" s="105">
        <f t="shared" si="25"/>
        <v>1345</v>
      </c>
      <c r="H85" s="105">
        <f t="shared" si="21"/>
        <v>1369.5</v>
      </c>
      <c r="I85" s="107" t="e">
        <f t="shared" si="26"/>
        <v>#REF!</v>
      </c>
      <c r="J85" s="108" t="e">
        <f t="shared" si="22"/>
        <v>#REF!</v>
      </c>
      <c r="K85" s="108" t="e">
        <f t="shared" si="23"/>
        <v>#REF!</v>
      </c>
      <c r="L85" s="109" t="e">
        <f t="shared" si="24"/>
        <v>#REF!</v>
      </c>
      <c r="M85" s="108" t="e">
        <f>#REF!*3000</f>
        <v>#REF!</v>
      </c>
      <c r="N85" s="104" t="s">
        <v>48</v>
      </c>
    </row>
    <row r="86" spans="1:14" x14ac:dyDescent="0.25">
      <c r="A86" s="104">
        <v>9</v>
      </c>
      <c r="B86" s="104">
        <v>601</v>
      </c>
      <c r="C86" s="104">
        <v>6</v>
      </c>
      <c r="D86" s="104" t="s">
        <v>46</v>
      </c>
      <c r="E86" s="105">
        <v>1808</v>
      </c>
      <c r="F86" s="104">
        <v>179</v>
      </c>
      <c r="G86" s="105">
        <f t="shared" si="25"/>
        <v>1987</v>
      </c>
      <c r="H86" s="105">
        <f t="shared" si="21"/>
        <v>1988.8000000000002</v>
      </c>
      <c r="I86" s="107" t="e">
        <f t="shared" si="26"/>
        <v>#REF!</v>
      </c>
      <c r="J86" s="108" t="e">
        <f t="shared" si="22"/>
        <v>#REF!</v>
      </c>
      <c r="K86" s="108" t="e">
        <f t="shared" si="23"/>
        <v>#REF!</v>
      </c>
      <c r="L86" s="109" t="e">
        <f t="shared" si="24"/>
        <v>#REF!</v>
      </c>
      <c r="M86" s="108" t="e">
        <f>#REF!*3000</f>
        <v>#REF!</v>
      </c>
      <c r="N86" s="104" t="s">
        <v>38</v>
      </c>
    </row>
    <row r="87" spans="1:14" x14ac:dyDescent="0.25">
      <c r="A87" s="104">
        <v>10</v>
      </c>
      <c r="B87" s="104">
        <v>602</v>
      </c>
      <c r="C87" s="104">
        <v>6</v>
      </c>
      <c r="D87" s="104" t="s">
        <v>43</v>
      </c>
      <c r="E87" s="105">
        <v>1245</v>
      </c>
      <c r="F87" s="104">
        <v>100</v>
      </c>
      <c r="G87" s="105">
        <f t="shared" si="25"/>
        <v>1345</v>
      </c>
      <c r="H87" s="105">
        <f t="shared" si="21"/>
        <v>1369.5</v>
      </c>
      <c r="I87" s="107" t="e">
        <f t="shared" si="26"/>
        <v>#REF!</v>
      </c>
      <c r="J87" s="108" t="e">
        <f t="shared" si="22"/>
        <v>#REF!</v>
      </c>
      <c r="K87" s="108" t="e">
        <f t="shared" si="23"/>
        <v>#REF!</v>
      </c>
      <c r="L87" s="109" t="e">
        <f t="shared" si="24"/>
        <v>#REF!</v>
      </c>
      <c r="M87" s="108" t="e">
        <f>#REF!*3000</f>
        <v>#REF!</v>
      </c>
      <c r="N87" s="104" t="s">
        <v>48</v>
      </c>
    </row>
    <row r="88" spans="1:14" x14ac:dyDescent="0.25">
      <c r="A88" s="104">
        <v>11</v>
      </c>
      <c r="B88" s="104">
        <v>701</v>
      </c>
      <c r="C88" s="104">
        <v>7</v>
      </c>
      <c r="D88" s="104" t="s">
        <v>46</v>
      </c>
      <c r="E88" s="105">
        <v>2256</v>
      </c>
      <c r="F88" s="104">
        <v>238</v>
      </c>
      <c r="G88" s="105">
        <f t="shared" si="25"/>
        <v>2494</v>
      </c>
      <c r="H88" s="105">
        <f t="shared" si="21"/>
        <v>2481.6000000000004</v>
      </c>
      <c r="I88" s="107" t="e">
        <f>I87</f>
        <v>#REF!</v>
      </c>
      <c r="J88" s="108" t="e">
        <f t="shared" si="22"/>
        <v>#REF!</v>
      </c>
      <c r="K88" s="108" t="e">
        <f t="shared" si="23"/>
        <v>#REF!</v>
      </c>
      <c r="L88" s="109" t="e">
        <f t="shared" si="24"/>
        <v>#REF!</v>
      </c>
      <c r="M88" s="108" t="e">
        <f>#REF!*3000</f>
        <v>#REF!</v>
      </c>
      <c r="N88" s="104" t="s">
        <v>38</v>
      </c>
    </row>
    <row r="89" spans="1:14" x14ac:dyDescent="0.25">
      <c r="A89" s="104">
        <v>12</v>
      </c>
      <c r="B89" s="104">
        <v>801</v>
      </c>
      <c r="C89" s="104">
        <v>8</v>
      </c>
      <c r="D89" s="104" t="s">
        <v>46</v>
      </c>
      <c r="E89" s="105">
        <v>1808</v>
      </c>
      <c r="F89" s="104">
        <v>179</v>
      </c>
      <c r="G89" s="105">
        <f t="shared" si="25"/>
        <v>1987</v>
      </c>
      <c r="H89" s="105">
        <f t="shared" si="21"/>
        <v>1988.8000000000002</v>
      </c>
      <c r="I89" s="107" t="e">
        <f>#REF!</f>
        <v>#REF!</v>
      </c>
      <c r="J89" s="108" t="e">
        <f t="shared" si="22"/>
        <v>#REF!</v>
      </c>
      <c r="K89" s="108" t="e">
        <f t="shared" si="23"/>
        <v>#REF!</v>
      </c>
      <c r="L89" s="109" t="e">
        <f t="shared" si="24"/>
        <v>#REF!</v>
      </c>
      <c r="M89" s="108" t="e">
        <f>#REF!*3000</f>
        <v>#REF!</v>
      </c>
      <c r="N89" s="104" t="s">
        <v>38</v>
      </c>
    </row>
    <row r="90" spans="1:14" x14ac:dyDescent="0.25">
      <c r="A90" s="104">
        <v>13</v>
      </c>
      <c r="B90" s="104">
        <v>802</v>
      </c>
      <c r="C90" s="104">
        <v>8</v>
      </c>
      <c r="D90" s="104" t="s">
        <v>43</v>
      </c>
      <c r="E90" s="105">
        <v>1245</v>
      </c>
      <c r="F90" s="104">
        <v>100</v>
      </c>
      <c r="G90" s="105">
        <f t="shared" si="25"/>
        <v>1345</v>
      </c>
      <c r="H90" s="105">
        <f t="shared" si="21"/>
        <v>1369.5</v>
      </c>
      <c r="I90" s="107" t="e">
        <f t="shared" ref="I90:I95" si="27">I89</f>
        <v>#REF!</v>
      </c>
      <c r="J90" s="108" t="e">
        <f t="shared" si="22"/>
        <v>#REF!</v>
      </c>
      <c r="K90" s="108" t="e">
        <f t="shared" si="23"/>
        <v>#REF!</v>
      </c>
      <c r="L90" s="109" t="e">
        <f t="shared" si="24"/>
        <v>#REF!</v>
      </c>
      <c r="M90" s="108" t="e">
        <f>#REF!*3000</f>
        <v>#REF!</v>
      </c>
      <c r="N90" s="104" t="s">
        <v>48</v>
      </c>
    </row>
    <row r="91" spans="1:14" x14ac:dyDescent="0.25">
      <c r="A91" s="104">
        <v>14</v>
      </c>
      <c r="B91" s="104">
        <v>901</v>
      </c>
      <c r="C91" s="104">
        <v>9</v>
      </c>
      <c r="D91" s="104" t="s">
        <v>46</v>
      </c>
      <c r="E91" s="105">
        <v>1808</v>
      </c>
      <c r="F91" s="104">
        <v>179</v>
      </c>
      <c r="G91" s="105">
        <f t="shared" si="25"/>
        <v>1987</v>
      </c>
      <c r="H91" s="105">
        <f t="shared" si="21"/>
        <v>1988.8000000000002</v>
      </c>
      <c r="I91" s="107" t="e">
        <f t="shared" si="27"/>
        <v>#REF!</v>
      </c>
      <c r="J91" s="108" t="e">
        <f t="shared" si="22"/>
        <v>#REF!</v>
      </c>
      <c r="K91" s="108" t="e">
        <f t="shared" si="23"/>
        <v>#REF!</v>
      </c>
      <c r="L91" s="109" t="e">
        <f t="shared" si="24"/>
        <v>#REF!</v>
      </c>
      <c r="M91" s="108" t="e">
        <f>#REF!*3000</f>
        <v>#REF!</v>
      </c>
      <c r="N91" s="104" t="s">
        <v>38</v>
      </c>
    </row>
    <row r="92" spans="1:14" x14ac:dyDescent="0.25">
      <c r="A92" s="104">
        <v>15</v>
      </c>
      <c r="B92" s="104">
        <v>902</v>
      </c>
      <c r="C92" s="104">
        <v>9</v>
      </c>
      <c r="D92" s="104" t="s">
        <v>43</v>
      </c>
      <c r="E92" s="105">
        <v>1245</v>
      </c>
      <c r="F92" s="104">
        <v>100</v>
      </c>
      <c r="G92" s="105">
        <f t="shared" si="25"/>
        <v>1345</v>
      </c>
      <c r="H92" s="105">
        <f t="shared" si="21"/>
        <v>1369.5</v>
      </c>
      <c r="I92" s="107" t="e">
        <f>I91</f>
        <v>#REF!</v>
      </c>
      <c r="J92" s="108" t="e">
        <f t="shared" si="22"/>
        <v>#REF!</v>
      </c>
      <c r="K92" s="108" t="e">
        <f t="shared" si="23"/>
        <v>#REF!</v>
      </c>
      <c r="L92" s="109" t="e">
        <f t="shared" si="24"/>
        <v>#REF!</v>
      </c>
      <c r="M92" s="108" t="e">
        <f>#REF!*3000</f>
        <v>#REF!</v>
      </c>
      <c r="N92" s="104" t="s">
        <v>48</v>
      </c>
    </row>
    <row r="93" spans="1:14" x14ac:dyDescent="0.25">
      <c r="A93" s="104">
        <v>16</v>
      </c>
      <c r="B93" s="104">
        <v>1001</v>
      </c>
      <c r="C93" s="104">
        <v>10</v>
      </c>
      <c r="D93" s="104" t="s">
        <v>46</v>
      </c>
      <c r="E93" s="105">
        <v>1808</v>
      </c>
      <c r="F93" s="104">
        <v>179</v>
      </c>
      <c r="G93" s="105">
        <f t="shared" si="25"/>
        <v>1987</v>
      </c>
      <c r="H93" s="105">
        <f t="shared" si="21"/>
        <v>1988.8000000000002</v>
      </c>
      <c r="I93" s="107" t="e">
        <f>I92</f>
        <v>#REF!</v>
      </c>
      <c r="J93" s="108" t="e">
        <f t="shared" si="22"/>
        <v>#REF!</v>
      </c>
      <c r="K93" s="108" t="e">
        <f t="shared" si="23"/>
        <v>#REF!</v>
      </c>
      <c r="L93" s="109" t="e">
        <f t="shared" si="24"/>
        <v>#REF!</v>
      </c>
      <c r="M93" s="108" t="e">
        <f>#REF!*3000</f>
        <v>#REF!</v>
      </c>
      <c r="N93" s="104" t="s">
        <v>38</v>
      </c>
    </row>
    <row r="94" spans="1:14" x14ac:dyDescent="0.25">
      <c r="A94" s="104">
        <v>17</v>
      </c>
      <c r="B94" s="104">
        <v>1002</v>
      </c>
      <c r="C94" s="104">
        <v>10</v>
      </c>
      <c r="D94" s="104" t="s">
        <v>43</v>
      </c>
      <c r="E94" s="105">
        <v>1245</v>
      </c>
      <c r="F94" s="104">
        <v>100</v>
      </c>
      <c r="G94" s="105">
        <f t="shared" si="25"/>
        <v>1345</v>
      </c>
      <c r="H94" s="105">
        <f t="shared" si="21"/>
        <v>1369.5</v>
      </c>
      <c r="I94" s="107" t="e">
        <f t="shared" si="27"/>
        <v>#REF!</v>
      </c>
      <c r="J94" s="108" t="e">
        <f t="shared" si="22"/>
        <v>#REF!</v>
      </c>
      <c r="K94" s="108" t="e">
        <f t="shared" si="23"/>
        <v>#REF!</v>
      </c>
      <c r="L94" s="109" t="e">
        <f t="shared" si="24"/>
        <v>#REF!</v>
      </c>
      <c r="M94" s="108" t="e">
        <f>#REF!*3000</f>
        <v>#REF!</v>
      </c>
      <c r="N94" s="104" t="s">
        <v>48</v>
      </c>
    </row>
    <row r="95" spans="1:14" x14ac:dyDescent="0.25">
      <c r="A95" s="104">
        <v>18</v>
      </c>
      <c r="B95" s="104">
        <v>1101</v>
      </c>
      <c r="C95" s="104">
        <v>11</v>
      </c>
      <c r="D95" s="104" t="s">
        <v>46</v>
      </c>
      <c r="E95" s="105">
        <v>1808</v>
      </c>
      <c r="F95" s="104">
        <v>179</v>
      </c>
      <c r="G95" s="105">
        <f t="shared" si="25"/>
        <v>1987</v>
      </c>
      <c r="H95" s="105">
        <f t="shared" si="21"/>
        <v>1988.8000000000002</v>
      </c>
      <c r="I95" s="107" t="e">
        <f t="shared" si="27"/>
        <v>#REF!</v>
      </c>
      <c r="J95" s="108" t="e">
        <f t="shared" si="22"/>
        <v>#REF!</v>
      </c>
      <c r="K95" s="108" t="e">
        <f t="shared" si="23"/>
        <v>#REF!</v>
      </c>
      <c r="L95" s="109" t="e">
        <f t="shared" si="24"/>
        <v>#REF!</v>
      </c>
      <c r="M95" s="108" t="e">
        <f>#REF!*3000</f>
        <v>#REF!</v>
      </c>
      <c r="N95" s="104" t="s">
        <v>38</v>
      </c>
    </row>
    <row r="96" spans="1:14" x14ac:dyDescent="0.25">
      <c r="A96" s="104">
        <v>19</v>
      </c>
      <c r="B96" s="104">
        <v>1102</v>
      </c>
      <c r="C96" s="104">
        <v>11</v>
      </c>
      <c r="D96" s="104" t="s">
        <v>43</v>
      </c>
      <c r="E96" s="105">
        <v>1245</v>
      </c>
      <c r="F96" s="104">
        <v>100</v>
      </c>
      <c r="G96" s="105">
        <f t="shared" si="25"/>
        <v>1345</v>
      </c>
      <c r="H96" s="105">
        <f t="shared" si="21"/>
        <v>1369.5</v>
      </c>
      <c r="I96" s="107" t="e">
        <f>I95</f>
        <v>#REF!</v>
      </c>
      <c r="J96" s="108" t="e">
        <f t="shared" si="22"/>
        <v>#REF!</v>
      </c>
      <c r="K96" s="108" t="e">
        <f t="shared" si="23"/>
        <v>#REF!</v>
      </c>
      <c r="L96" s="109" t="e">
        <f t="shared" si="24"/>
        <v>#REF!</v>
      </c>
      <c r="M96" s="108" t="e">
        <f>#REF!*3000</f>
        <v>#REF!</v>
      </c>
      <c r="N96" s="104" t="s">
        <v>48</v>
      </c>
    </row>
    <row r="97" spans="1:14" x14ac:dyDescent="0.25">
      <c r="A97" s="104">
        <v>20</v>
      </c>
      <c r="B97" s="104">
        <v>1201</v>
      </c>
      <c r="C97" s="104">
        <v>12</v>
      </c>
      <c r="D97" s="104" t="s">
        <v>46</v>
      </c>
      <c r="E97" s="105">
        <v>1808</v>
      </c>
      <c r="F97" s="104">
        <v>179</v>
      </c>
      <c r="G97" s="105">
        <f t="shared" si="25"/>
        <v>1987</v>
      </c>
      <c r="H97" s="105">
        <f t="shared" si="21"/>
        <v>1988.8000000000002</v>
      </c>
      <c r="I97" s="107" t="e">
        <f t="shared" ref="I97:I109" si="28">I96</f>
        <v>#REF!</v>
      </c>
      <c r="J97" s="108" t="e">
        <f t="shared" si="22"/>
        <v>#REF!</v>
      </c>
      <c r="K97" s="108" t="e">
        <f t="shared" si="23"/>
        <v>#REF!</v>
      </c>
      <c r="L97" s="109" t="e">
        <f t="shared" si="24"/>
        <v>#REF!</v>
      </c>
      <c r="M97" s="108" t="e">
        <f>#REF!*3000</f>
        <v>#REF!</v>
      </c>
      <c r="N97" s="104" t="s">
        <v>37</v>
      </c>
    </row>
    <row r="98" spans="1:14" x14ac:dyDescent="0.25">
      <c r="A98" s="104">
        <v>21</v>
      </c>
      <c r="B98" s="104">
        <v>1202</v>
      </c>
      <c r="C98" s="104">
        <v>12</v>
      </c>
      <c r="D98" s="104" t="s">
        <v>43</v>
      </c>
      <c r="E98" s="105">
        <v>1245</v>
      </c>
      <c r="F98" s="104">
        <v>100</v>
      </c>
      <c r="G98" s="105">
        <f t="shared" si="25"/>
        <v>1345</v>
      </c>
      <c r="H98" s="105">
        <f t="shared" si="21"/>
        <v>1369.5</v>
      </c>
      <c r="I98" s="107" t="e">
        <f t="shared" si="28"/>
        <v>#REF!</v>
      </c>
      <c r="J98" s="108" t="e">
        <f t="shared" si="22"/>
        <v>#REF!</v>
      </c>
      <c r="K98" s="108" t="e">
        <f t="shared" si="23"/>
        <v>#REF!</v>
      </c>
      <c r="L98" s="109" t="e">
        <f t="shared" si="24"/>
        <v>#REF!</v>
      </c>
      <c r="M98" s="108" t="e">
        <f>#REF!*3000</f>
        <v>#REF!</v>
      </c>
      <c r="N98" s="104" t="s">
        <v>48</v>
      </c>
    </row>
    <row r="99" spans="1:14" x14ac:dyDescent="0.25">
      <c r="A99" s="104">
        <v>22</v>
      </c>
      <c r="B99" s="104">
        <v>1301</v>
      </c>
      <c r="C99" s="104">
        <v>13</v>
      </c>
      <c r="D99" s="104" t="s">
        <v>46</v>
      </c>
      <c r="E99" s="105">
        <v>1808</v>
      </c>
      <c r="F99" s="104">
        <v>179</v>
      </c>
      <c r="G99" s="105">
        <f t="shared" si="25"/>
        <v>1987</v>
      </c>
      <c r="H99" s="105">
        <f t="shared" si="21"/>
        <v>1988.8000000000002</v>
      </c>
      <c r="I99" s="107" t="e">
        <f>I98</f>
        <v>#REF!</v>
      </c>
      <c r="J99" s="108" t="e">
        <f t="shared" si="22"/>
        <v>#REF!</v>
      </c>
      <c r="K99" s="108" t="e">
        <f t="shared" si="23"/>
        <v>#REF!</v>
      </c>
      <c r="L99" s="109" t="e">
        <f t="shared" si="24"/>
        <v>#REF!</v>
      </c>
      <c r="M99" s="108" t="e">
        <f>#REF!*3000</f>
        <v>#REF!</v>
      </c>
      <c r="N99" s="104" t="s">
        <v>37</v>
      </c>
    </row>
    <row r="100" spans="1:14" x14ac:dyDescent="0.25">
      <c r="A100" s="104">
        <v>23</v>
      </c>
      <c r="B100" s="104">
        <v>1302</v>
      </c>
      <c r="C100" s="104">
        <v>13</v>
      </c>
      <c r="D100" s="104" t="s">
        <v>43</v>
      </c>
      <c r="E100" s="105">
        <v>1245</v>
      </c>
      <c r="F100" s="104">
        <v>100</v>
      </c>
      <c r="G100" s="105">
        <f t="shared" si="25"/>
        <v>1345</v>
      </c>
      <c r="H100" s="105">
        <f t="shared" si="21"/>
        <v>1369.5</v>
      </c>
      <c r="I100" s="107" t="e">
        <f t="shared" si="28"/>
        <v>#REF!</v>
      </c>
      <c r="J100" s="108" t="e">
        <f t="shared" si="22"/>
        <v>#REF!</v>
      </c>
      <c r="K100" s="108" t="e">
        <f t="shared" si="23"/>
        <v>#REF!</v>
      </c>
      <c r="L100" s="109" t="e">
        <f t="shared" si="24"/>
        <v>#REF!</v>
      </c>
      <c r="M100" s="108" t="e">
        <f>#REF!*3000</f>
        <v>#REF!</v>
      </c>
      <c r="N100" s="104" t="s">
        <v>48</v>
      </c>
    </row>
    <row r="101" spans="1:14" x14ac:dyDescent="0.25">
      <c r="A101" s="104">
        <v>24</v>
      </c>
      <c r="B101" s="104">
        <v>1401</v>
      </c>
      <c r="C101" s="104">
        <v>14</v>
      </c>
      <c r="D101" s="104" t="s">
        <v>46</v>
      </c>
      <c r="E101" s="105">
        <v>2337</v>
      </c>
      <c r="F101" s="104">
        <v>238</v>
      </c>
      <c r="G101" s="105">
        <f t="shared" si="25"/>
        <v>2575</v>
      </c>
      <c r="H101" s="105">
        <f t="shared" si="21"/>
        <v>2570.7000000000003</v>
      </c>
      <c r="I101" s="107" t="e">
        <f>I100+250</f>
        <v>#REF!</v>
      </c>
      <c r="J101" s="108" t="e">
        <f t="shared" si="22"/>
        <v>#REF!</v>
      </c>
      <c r="K101" s="108" t="e">
        <f t="shared" si="23"/>
        <v>#REF!</v>
      </c>
      <c r="L101" s="109" t="e">
        <f t="shared" si="24"/>
        <v>#REF!</v>
      </c>
      <c r="M101" s="108" t="e">
        <f>#REF!*3000</f>
        <v>#REF!</v>
      </c>
      <c r="N101" s="104" t="s">
        <v>38</v>
      </c>
    </row>
    <row r="102" spans="1:14" x14ac:dyDescent="0.25">
      <c r="A102" s="104">
        <v>25</v>
      </c>
      <c r="B102" s="104">
        <v>1501</v>
      </c>
      <c r="C102" s="104">
        <v>15</v>
      </c>
      <c r="D102" s="104" t="s">
        <v>46</v>
      </c>
      <c r="E102" s="105">
        <v>1808</v>
      </c>
      <c r="F102" s="104">
        <v>179</v>
      </c>
      <c r="G102" s="105">
        <f t="shared" si="25"/>
        <v>1987</v>
      </c>
      <c r="H102" s="105">
        <f t="shared" si="21"/>
        <v>1988.8000000000002</v>
      </c>
      <c r="I102" s="107" t="e">
        <f>#REF!</f>
        <v>#REF!</v>
      </c>
      <c r="J102" s="108" t="e">
        <f t="shared" si="22"/>
        <v>#REF!</v>
      </c>
      <c r="K102" s="108" t="e">
        <f t="shared" si="23"/>
        <v>#REF!</v>
      </c>
      <c r="L102" s="109" t="e">
        <f t="shared" si="24"/>
        <v>#REF!</v>
      </c>
      <c r="M102" s="108" t="e">
        <f>#REF!*3000</f>
        <v>#REF!</v>
      </c>
      <c r="N102" s="104" t="s">
        <v>38</v>
      </c>
    </row>
    <row r="103" spans="1:14" x14ac:dyDescent="0.25">
      <c r="A103" s="104">
        <v>26</v>
      </c>
      <c r="B103" s="104">
        <v>1502</v>
      </c>
      <c r="C103" s="104">
        <v>15</v>
      </c>
      <c r="D103" s="104" t="s">
        <v>43</v>
      </c>
      <c r="E103" s="105">
        <v>1245</v>
      </c>
      <c r="F103" s="104">
        <v>100</v>
      </c>
      <c r="G103" s="105">
        <f t="shared" si="25"/>
        <v>1345</v>
      </c>
      <c r="H103" s="105">
        <f t="shared" si="21"/>
        <v>1369.5</v>
      </c>
      <c r="I103" s="107" t="e">
        <f t="shared" si="28"/>
        <v>#REF!</v>
      </c>
      <c r="J103" s="108" t="e">
        <f t="shared" si="22"/>
        <v>#REF!</v>
      </c>
      <c r="K103" s="108" t="e">
        <f t="shared" si="23"/>
        <v>#REF!</v>
      </c>
      <c r="L103" s="109" t="e">
        <f t="shared" si="24"/>
        <v>#REF!</v>
      </c>
      <c r="M103" s="108" t="e">
        <f>#REF!*3000</f>
        <v>#REF!</v>
      </c>
      <c r="N103" s="104" t="s">
        <v>48</v>
      </c>
    </row>
    <row r="104" spans="1:14" x14ac:dyDescent="0.25">
      <c r="A104" s="104">
        <v>27</v>
      </c>
      <c r="B104" s="104">
        <v>1601</v>
      </c>
      <c r="C104" s="104">
        <v>16</v>
      </c>
      <c r="D104" s="104" t="s">
        <v>46</v>
      </c>
      <c r="E104" s="105">
        <v>1808</v>
      </c>
      <c r="F104" s="104">
        <v>179</v>
      </c>
      <c r="G104" s="105">
        <f t="shared" si="25"/>
        <v>1987</v>
      </c>
      <c r="H104" s="105">
        <f t="shared" si="21"/>
        <v>1988.8000000000002</v>
      </c>
      <c r="I104" s="107" t="e">
        <f t="shared" si="28"/>
        <v>#REF!</v>
      </c>
      <c r="J104" s="108" t="e">
        <f t="shared" si="22"/>
        <v>#REF!</v>
      </c>
      <c r="K104" s="108" t="e">
        <f t="shared" si="23"/>
        <v>#REF!</v>
      </c>
      <c r="L104" s="109" t="e">
        <f t="shared" si="24"/>
        <v>#REF!</v>
      </c>
      <c r="M104" s="108" t="e">
        <f>#REF!*3000</f>
        <v>#REF!</v>
      </c>
      <c r="N104" s="104" t="s">
        <v>38</v>
      </c>
    </row>
    <row r="105" spans="1:14" x14ac:dyDescent="0.25">
      <c r="A105" s="104">
        <v>28</v>
      </c>
      <c r="B105" s="104">
        <v>1602</v>
      </c>
      <c r="C105" s="104">
        <v>16</v>
      </c>
      <c r="D105" s="104" t="s">
        <v>43</v>
      </c>
      <c r="E105" s="105">
        <v>1245</v>
      </c>
      <c r="F105" s="104">
        <v>100</v>
      </c>
      <c r="G105" s="105">
        <f t="shared" si="25"/>
        <v>1345</v>
      </c>
      <c r="H105" s="105">
        <f t="shared" si="21"/>
        <v>1369.5</v>
      </c>
      <c r="I105" s="107" t="e">
        <f t="shared" si="28"/>
        <v>#REF!</v>
      </c>
      <c r="J105" s="108" t="e">
        <f t="shared" si="22"/>
        <v>#REF!</v>
      </c>
      <c r="K105" s="108" t="e">
        <f t="shared" si="23"/>
        <v>#REF!</v>
      </c>
      <c r="L105" s="109" t="e">
        <f t="shared" si="24"/>
        <v>#REF!</v>
      </c>
      <c r="M105" s="108" t="e">
        <f>#REF!*3000</f>
        <v>#REF!</v>
      </c>
      <c r="N105" s="104" t="s">
        <v>48</v>
      </c>
    </row>
    <row r="106" spans="1:14" x14ac:dyDescent="0.25">
      <c r="A106" s="104">
        <v>29</v>
      </c>
      <c r="B106" s="104">
        <v>1701</v>
      </c>
      <c r="C106" s="104">
        <v>17</v>
      </c>
      <c r="D106" s="104" t="s">
        <v>46</v>
      </c>
      <c r="E106" s="105">
        <v>1808</v>
      </c>
      <c r="F106" s="104">
        <v>179</v>
      </c>
      <c r="G106" s="105">
        <f t="shared" si="25"/>
        <v>1987</v>
      </c>
      <c r="H106" s="105">
        <f t="shared" si="21"/>
        <v>1988.8000000000002</v>
      </c>
      <c r="I106" s="107" t="e">
        <f t="shared" si="28"/>
        <v>#REF!</v>
      </c>
      <c r="J106" s="108" t="e">
        <f t="shared" si="22"/>
        <v>#REF!</v>
      </c>
      <c r="K106" s="108" t="e">
        <f t="shared" si="23"/>
        <v>#REF!</v>
      </c>
      <c r="L106" s="109" t="e">
        <f t="shared" si="24"/>
        <v>#REF!</v>
      </c>
      <c r="M106" s="108" t="e">
        <f>#REF!*3000</f>
        <v>#REF!</v>
      </c>
      <c r="N106" s="104" t="s">
        <v>38</v>
      </c>
    </row>
    <row r="107" spans="1:14" x14ac:dyDescent="0.25">
      <c r="A107" s="104">
        <v>30</v>
      </c>
      <c r="B107" s="104">
        <v>1702</v>
      </c>
      <c r="C107" s="104">
        <v>17</v>
      </c>
      <c r="D107" s="104" t="s">
        <v>43</v>
      </c>
      <c r="E107" s="105">
        <v>1245</v>
      </c>
      <c r="F107" s="104">
        <v>100</v>
      </c>
      <c r="G107" s="105">
        <f t="shared" si="25"/>
        <v>1345</v>
      </c>
      <c r="H107" s="105">
        <f t="shared" si="21"/>
        <v>1369.5</v>
      </c>
      <c r="I107" s="107" t="e">
        <f t="shared" si="28"/>
        <v>#REF!</v>
      </c>
      <c r="J107" s="108" t="e">
        <f t="shared" si="22"/>
        <v>#REF!</v>
      </c>
      <c r="K107" s="108" t="e">
        <f t="shared" si="23"/>
        <v>#REF!</v>
      </c>
      <c r="L107" s="109" t="e">
        <f t="shared" si="24"/>
        <v>#REF!</v>
      </c>
      <c r="M107" s="108" t="e">
        <f>#REF!*3000</f>
        <v>#REF!</v>
      </c>
      <c r="N107" s="104" t="s">
        <v>48</v>
      </c>
    </row>
    <row r="108" spans="1:14" x14ac:dyDescent="0.25">
      <c r="A108" s="104">
        <v>31</v>
      </c>
      <c r="B108" s="104">
        <v>1801</v>
      </c>
      <c r="C108" s="104">
        <v>18</v>
      </c>
      <c r="D108" s="104" t="s">
        <v>46</v>
      </c>
      <c r="E108" s="105">
        <v>1808</v>
      </c>
      <c r="F108" s="104">
        <v>179</v>
      </c>
      <c r="G108" s="105">
        <f t="shared" si="25"/>
        <v>1987</v>
      </c>
      <c r="H108" s="105">
        <f t="shared" si="21"/>
        <v>1988.8000000000002</v>
      </c>
      <c r="I108" s="107" t="e">
        <f t="shared" si="28"/>
        <v>#REF!</v>
      </c>
      <c r="J108" s="108" t="e">
        <f t="shared" si="22"/>
        <v>#REF!</v>
      </c>
      <c r="K108" s="108" t="e">
        <f t="shared" si="23"/>
        <v>#REF!</v>
      </c>
      <c r="L108" s="109" t="e">
        <f t="shared" si="24"/>
        <v>#REF!</v>
      </c>
      <c r="M108" s="108" t="e">
        <f>#REF!*3000</f>
        <v>#REF!</v>
      </c>
      <c r="N108" s="104" t="s">
        <v>38</v>
      </c>
    </row>
    <row r="109" spans="1:14" x14ac:dyDescent="0.25">
      <c r="A109" s="104">
        <v>32</v>
      </c>
      <c r="B109" s="104">
        <v>1802</v>
      </c>
      <c r="C109" s="104">
        <v>18</v>
      </c>
      <c r="D109" s="104" t="s">
        <v>43</v>
      </c>
      <c r="E109" s="105">
        <v>1245</v>
      </c>
      <c r="F109" s="104">
        <v>100</v>
      </c>
      <c r="G109" s="105">
        <f t="shared" si="25"/>
        <v>1345</v>
      </c>
      <c r="H109" s="105">
        <f t="shared" si="21"/>
        <v>1369.5</v>
      </c>
      <c r="I109" s="107" t="e">
        <f t="shared" si="28"/>
        <v>#REF!</v>
      </c>
      <c r="J109" s="108" t="e">
        <f t="shared" si="22"/>
        <v>#REF!</v>
      </c>
      <c r="K109" s="108" t="e">
        <f t="shared" si="23"/>
        <v>#REF!</v>
      </c>
      <c r="L109" s="109" t="e">
        <f t="shared" si="24"/>
        <v>#REF!</v>
      </c>
      <c r="M109" s="108" t="e">
        <f>#REF!*3000</f>
        <v>#REF!</v>
      </c>
      <c r="N109" s="104" t="s">
        <v>48</v>
      </c>
    </row>
    <row r="110" spans="1:14" x14ac:dyDescent="0.25">
      <c r="A110" s="191" t="s">
        <v>5</v>
      </c>
      <c r="B110" s="192"/>
      <c r="C110" s="192"/>
      <c r="D110" s="193"/>
      <c r="E110" s="137"/>
      <c r="F110" s="104"/>
      <c r="G110" s="137">
        <f>SUM(G78:G109)</f>
        <v>55049</v>
      </c>
      <c r="H110" s="137">
        <f>SUM(H78:H109)</f>
        <v>55426.80000000001</v>
      </c>
      <c r="I110" s="136"/>
      <c r="J110" s="136"/>
      <c r="K110" s="136"/>
      <c r="L110" s="136"/>
      <c r="M110" s="136"/>
      <c r="N110" s="138"/>
    </row>
    <row r="113" spans="1:16" ht="15.75" x14ac:dyDescent="0.25">
      <c r="A113" s="185" t="s">
        <v>103</v>
      </c>
      <c r="B113" s="186"/>
      <c r="C113" s="186"/>
      <c r="D113" s="186"/>
      <c r="E113" s="186"/>
      <c r="F113" s="186"/>
      <c r="G113" s="186"/>
      <c r="H113" s="186"/>
      <c r="I113" s="186"/>
      <c r="J113" s="186"/>
      <c r="K113" s="186"/>
      <c r="L113" s="186"/>
      <c r="M113" s="186"/>
      <c r="N113" s="187"/>
    </row>
    <row r="114" spans="1:16" ht="72" x14ac:dyDescent="0.25">
      <c r="A114" s="102" t="s">
        <v>1</v>
      </c>
      <c r="B114" s="103" t="s">
        <v>0</v>
      </c>
      <c r="C114" s="103" t="s">
        <v>3</v>
      </c>
      <c r="D114" s="103" t="s">
        <v>2</v>
      </c>
      <c r="E114" s="103" t="s">
        <v>21</v>
      </c>
      <c r="F114" s="141" t="s">
        <v>98</v>
      </c>
      <c r="G114" s="103" t="s">
        <v>99</v>
      </c>
      <c r="H114" s="103" t="s">
        <v>4</v>
      </c>
      <c r="I114" s="128" t="s">
        <v>76</v>
      </c>
      <c r="J114" s="128" t="s">
        <v>77</v>
      </c>
      <c r="K114" s="128" t="s">
        <v>78</v>
      </c>
      <c r="L114" s="128" t="s">
        <v>79</v>
      </c>
      <c r="M114" s="128" t="s">
        <v>80</v>
      </c>
      <c r="N114" s="142" t="s">
        <v>102</v>
      </c>
    </row>
    <row r="115" spans="1:16" s="10" customFormat="1" ht="12.75" x14ac:dyDescent="0.2">
      <c r="A115" s="130">
        <v>1</v>
      </c>
      <c r="B115" s="131">
        <v>101</v>
      </c>
      <c r="C115" s="131">
        <v>1</v>
      </c>
      <c r="D115" s="131" t="s">
        <v>43</v>
      </c>
      <c r="E115" s="131">
        <v>1159</v>
      </c>
      <c r="F115" s="131">
        <v>11</v>
      </c>
      <c r="G115" s="131">
        <f>E115+F115</f>
        <v>1170</v>
      </c>
      <c r="H115" s="131">
        <f>G115*1.1</f>
        <v>1287</v>
      </c>
      <c r="I115" s="132"/>
      <c r="J115" s="132"/>
      <c r="K115" s="132"/>
      <c r="L115" s="132"/>
      <c r="M115" s="132"/>
      <c r="N115" s="104" t="s">
        <v>38</v>
      </c>
      <c r="O115" s="9"/>
      <c r="P115" s="9"/>
    </row>
    <row r="116" spans="1:16" x14ac:dyDescent="0.25">
      <c r="A116" s="104">
        <v>2</v>
      </c>
      <c r="B116" s="104">
        <v>201</v>
      </c>
      <c r="C116" s="104">
        <v>2</v>
      </c>
      <c r="D116" s="104" t="s">
        <v>43</v>
      </c>
      <c r="E116" s="105">
        <v>1203</v>
      </c>
      <c r="F116" s="104">
        <v>43</v>
      </c>
      <c r="G116" s="131">
        <f t="shared" ref="G116:G166" si="29">E116+F116</f>
        <v>1246</v>
      </c>
      <c r="H116" s="131">
        <f t="shared" ref="H116:H166" si="30">G116*1.1</f>
        <v>1370.6000000000001</v>
      </c>
      <c r="I116" s="107" t="e">
        <f>#REF!+250</f>
        <v>#REF!</v>
      </c>
      <c r="J116" s="108" t="e">
        <f>E116*I116</f>
        <v>#REF!</v>
      </c>
      <c r="K116" s="108" t="e">
        <f t="shared" ref="K116:K165" si="31">J116*1.08</f>
        <v>#REF!</v>
      </c>
      <c r="L116" s="109" t="e">
        <f t="shared" ref="L116:L165" si="32">MROUND((K116*0.025/12),500)</f>
        <v>#REF!</v>
      </c>
      <c r="M116" s="108" t="e">
        <f>#REF!*3000</f>
        <v>#REF!</v>
      </c>
      <c r="N116" s="104" t="s">
        <v>105</v>
      </c>
    </row>
    <row r="117" spans="1:16" x14ac:dyDescent="0.25">
      <c r="A117" s="104">
        <v>3</v>
      </c>
      <c r="B117" s="104">
        <v>202</v>
      </c>
      <c r="C117" s="104">
        <v>2</v>
      </c>
      <c r="D117" s="104" t="s">
        <v>43</v>
      </c>
      <c r="E117" s="105">
        <v>1145</v>
      </c>
      <c r="F117" s="104">
        <v>57</v>
      </c>
      <c r="G117" s="131">
        <f t="shared" si="29"/>
        <v>1202</v>
      </c>
      <c r="H117" s="131">
        <f t="shared" si="30"/>
        <v>1322.2</v>
      </c>
      <c r="I117" s="107" t="e">
        <f>I116</f>
        <v>#REF!</v>
      </c>
      <c r="J117" s="108" t="e">
        <f>E117*I117</f>
        <v>#REF!</v>
      </c>
      <c r="K117" s="108" t="e">
        <f t="shared" si="31"/>
        <v>#REF!</v>
      </c>
      <c r="L117" s="109" t="e">
        <f t="shared" si="32"/>
        <v>#REF!</v>
      </c>
      <c r="M117" s="108" t="e">
        <f>#REF!*3000</f>
        <v>#REF!</v>
      </c>
      <c r="N117" s="104" t="s">
        <v>105</v>
      </c>
    </row>
    <row r="118" spans="1:16" x14ac:dyDescent="0.25">
      <c r="A118" s="130">
        <v>4</v>
      </c>
      <c r="B118" s="104">
        <v>203</v>
      </c>
      <c r="C118" s="104">
        <v>2</v>
      </c>
      <c r="D118" s="104" t="s">
        <v>43</v>
      </c>
      <c r="E118" s="105">
        <v>1683</v>
      </c>
      <c r="F118" s="104">
        <v>111</v>
      </c>
      <c r="G118" s="131">
        <f t="shared" si="29"/>
        <v>1794</v>
      </c>
      <c r="H118" s="131">
        <f t="shared" si="30"/>
        <v>1973.4</v>
      </c>
      <c r="I118" s="107"/>
      <c r="J118" s="108"/>
      <c r="K118" s="108"/>
      <c r="L118" s="109"/>
      <c r="M118" s="108"/>
      <c r="N118" s="104" t="s">
        <v>38</v>
      </c>
    </row>
    <row r="119" spans="1:16" x14ac:dyDescent="0.25">
      <c r="A119" s="104">
        <v>5</v>
      </c>
      <c r="B119" s="104">
        <v>301</v>
      </c>
      <c r="C119" s="104">
        <v>3</v>
      </c>
      <c r="D119" s="104" t="s">
        <v>46</v>
      </c>
      <c r="E119" s="105">
        <v>1186</v>
      </c>
      <c r="F119" s="104">
        <v>44</v>
      </c>
      <c r="G119" s="131">
        <f t="shared" si="29"/>
        <v>1230</v>
      </c>
      <c r="H119" s="131">
        <f t="shared" si="30"/>
        <v>1353</v>
      </c>
      <c r="I119" s="107" t="e">
        <f>I117</f>
        <v>#REF!</v>
      </c>
      <c r="J119" s="108" t="e">
        <f>E119*I119</f>
        <v>#REF!</v>
      </c>
      <c r="K119" s="108" t="e">
        <f t="shared" si="31"/>
        <v>#REF!</v>
      </c>
      <c r="L119" s="109" t="e">
        <f t="shared" si="32"/>
        <v>#REF!</v>
      </c>
      <c r="M119" s="108" t="e">
        <f>#REF!*3000</f>
        <v>#REF!</v>
      </c>
      <c r="N119" s="104" t="s">
        <v>105</v>
      </c>
    </row>
    <row r="120" spans="1:16" x14ac:dyDescent="0.25">
      <c r="A120" s="104">
        <v>6</v>
      </c>
      <c r="B120" s="104">
        <v>302</v>
      </c>
      <c r="C120" s="104">
        <v>3</v>
      </c>
      <c r="D120" s="104" t="s">
        <v>43</v>
      </c>
      <c r="E120" s="105">
        <v>1202</v>
      </c>
      <c r="F120" s="104">
        <v>57</v>
      </c>
      <c r="G120" s="131">
        <f t="shared" si="29"/>
        <v>1259</v>
      </c>
      <c r="H120" s="131">
        <f t="shared" si="30"/>
        <v>1384.9</v>
      </c>
      <c r="I120" s="107" t="e">
        <f t="shared" ref="I120:I129" si="33">I119</f>
        <v>#REF!</v>
      </c>
      <c r="J120" s="108" t="e">
        <f>E120*I120</f>
        <v>#REF!</v>
      </c>
      <c r="K120" s="108" t="e">
        <f t="shared" si="31"/>
        <v>#REF!</v>
      </c>
      <c r="L120" s="109" t="e">
        <f t="shared" si="32"/>
        <v>#REF!</v>
      </c>
      <c r="M120" s="108" t="e">
        <f>#REF!*3000</f>
        <v>#REF!</v>
      </c>
      <c r="N120" s="104" t="s">
        <v>105</v>
      </c>
    </row>
    <row r="121" spans="1:16" x14ac:dyDescent="0.25">
      <c r="A121" s="130">
        <v>7</v>
      </c>
      <c r="B121" s="104">
        <v>303</v>
      </c>
      <c r="C121" s="104">
        <v>3</v>
      </c>
      <c r="D121" s="104" t="s">
        <v>46</v>
      </c>
      <c r="E121" s="105">
        <v>1683</v>
      </c>
      <c r="F121" s="104">
        <v>111</v>
      </c>
      <c r="G121" s="131">
        <f t="shared" si="29"/>
        <v>1794</v>
      </c>
      <c r="H121" s="131">
        <f t="shared" si="30"/>
        <v>1973.4</v>
      </c>
      <c r="I121" s="107"/>
      <c r="J121" s="108"/>
      <c r="K121" s="108"/>
      <c r="L121" s="109"/>
      <c r="M121" s="108"/>
      <c r="N121" s="104" t="s">
        <v>38</v>
      </c>
    </row>
    <row r="122" spans="1:16" x14ac:dyDescent="0.25">
      <c r="A122" s="104">
        <v>8</v>
      </c>
      <c r="B122" s="104">
        <v>401</v>
      </c>
      <c r="C122" s="104">
        <v>4</v>
      </c>
      <c r="D122" s="104" t="s">
        <v>43</v>
      </c>
      <c r="E122" s="105">
        <v>1185</v>
      </c>
      <c r="F122" s="104">
        <v>44</v>
      </c>
      <c r="G122" s="131">
        <f t="shared" si="29"/>
        <v>1229</v>
      </c>
      <c r="H122" s="131">
        <f t="shared" si="30"/>
        <v>1351.9</v>
      </c>
      <c r="I122" s="107" t="e">
        <f>I120</f>
        <v>#REF!</v>
      </c>
      <c r="J122" s="108" t="e">
        <f>E122*I122</f>
        <v>#REF!</v>
      </c>
      <c r="K122" s="108" t="e">
        <f t="shared" si="31"/>
        <v>#REF!</v>
      </c>
      <c r="L122" s="109" t="e">
        <f t="shared" si="32"/>
        <v>#REF!</v>
      </c>
      <c r="M122" s="108" t="e">
        <f>#REF!*3000</f>
        <v>#REF!</v>
      </c>
      <c r="N122" s="104" t="s">
        <v>38</v>
      </c>
    </row>
    <row r="123" spans="1:16" x14ac:dyDescent="0.25">
      <c r="A123" s="104">
        <v>9</v>
      </c>
      <c r="B123" s="104">
        <v>402</v>
      </c>
      <c r="C123" s="104">
        <v>4</v>
      </c>
      <c r="D123" s="104" t="s">
        <v>43</v>
      </c>
      <c r="E123" s="105">
        <v>1169</v>
      </c>
      <c r="F123" s="104">
        <v>57</v>
      </c>
      <c r="G123" s="131">
        <f t="shared" si="29"/>
        <v>1226</v>
      </c>
      <c r="H123" s="131">
        <f t="shared" si="30"/>
        <v>1348.6000000000001</v>
      </c>
      <c r="I123" s="107" t="e">
        <f t="shared" si="33"/>
        <v>#REF!</v>
      </c>
      <c r="J123" s="108" t="e">
        <f>E123*I123</f>
        <v>#REF!</v>
      </c>
      <c r="K123" s="108" t="e">
        <f t="shared" si="31"/>
        <v>#REF!</v>
      </c>
      <c r="L123" s="109" t="e">
        <f t="shared" si="32"/>
        <v>#REF!</v>
      </c>
      <c r="M123" s="108" t="e">
        <f>#REF!*3000</f>
        <v>#REF!</v>
      </c>
      <c r="N123" s="104" t="s">
        <v>105</v>
      </c>
    </row>
    <row r="124" spans="1:16" x14ac:dyDescent="0.25">
      <c r="A124" s="130">
        <v>10</v>
      </c>
      <c r="B124" s="104">
        <v>403</v>
      </c>
      <c r="C124" s="104">
        <v>4</v>
      </c>
      <c r="D124" s="104" t="s">
        <v>46</v>
      </c>
      <c r="E124" s="105">
        <v>1683</v>
      </c>
      <c r="F124" s="104">
        <v>111</v>
      </c>
      <c r="G124" s="131">
        <f t="shared" si="29"/>
        <v>1794</v>
      </c>
      <c r="H124" s="131">
        <f t="shared" si="30"/>
        <v>1973.4</v>
      </c>
      <c r="I124" s="107"/>
      <c r="J124" s="108"/>
      <c r="K124" s="108"/>
      <c r="L124" s="109"/>
      <c r="M124" s="108"/>
      <c r="N124" s="104" t="s">
        <v>38</v>
      </c>
    </row>
    <row r="125" spans="1:16" x14ac:dyDescent="0.25">
      <c r="A125" s="104">
        <v>11</v>
      </c>
      <c r="B125" s="104">
        <v>501</v>
      </c>
      <c r="C125" s="104">
        <v>5</v>
      </c>
      <c r="D125" s="104" t="s">
        <v>43</v>
      </c>
      <c r="E125" s="105">
        <v>1185</v>
      </c>
      <c r="F125" s="104">
        <v>44</v>
      </c>
      <c r="G125" s="131">
        <f t="shared" si="29"/>
        <v>1229</v>
      </c>
      <c r="H125" s="131">
        <f t="shared" si="30"/>
        <v>1351.9</v>
      </c>
      <c r="I125" s="107" t="e">
        <f>I123</f>
        <v>#REF!</v>
      </c>
      <c r="J125" s="108" t="e">
        <f>E125*I125</f>
        <v>#REF!</v>
      </c>
      <c r="K125" s="108" t="e">
        <f t="shared" si="31"/>
        <v>#REF!</v>
      </c>
      <c r="L125" s="109" t="e">
        <f t="shared" si="32"/>
        <v>#REF!</v>
      </c>
      <c r="M125" s="108" t="e">
        <f>#REF!*3000</f>
        <v>#REF!</v>
      </c>
      <c r="N125" s="104" t="s">
        <v>38</v>
      </c>
    </row>
    <row r="126" spans="1:16" x14ac:dyDescent="0.25">
      <c r="A126" s="104">
        <v>12</v>
      </c>
      <c r="B126" s="104">
        <v>502</v>
      </c>
      <c r="C126" s="104">
        <v>5</v>
      </c>
      <c r="D126" s="104" t="s">
        <v>43</v>
      </c>
      <c r="E126" s="105">
        <v>1169</v>
      </c>
      <c r="F126" s="104">
        <v>57</v>
      </c>
      <c r="G126" s="131">
        <f t="shared" si="29"/>
        <v>1226</v>
      </c>
      <c r="H126" s="131">
        <f t="shared" si="30"/>
        <v>1348.6000000000001</v>
      </c>
      <c r="I126" s="107" t="e">
        <f t="shared" si="33"/>
        <v>#REF!</v>
      </c>
      <c r="J126" s="108" t="e">
        <f>E126*I126</f>
        <v>#REF!</v>
      </c>
      <c r="K126" s="108" t="e">
        <f t="shared" si="31"/>
        <v>#REF!</v>
      </c>
      <c r="L126" s="109" t="e">
        <f t="shared" si="32"/>
        <v>#REF!</v>
      </c>
      <c r="M126" s="108" t="e">
        <f>#REF!*3000</f>
        <v>#REF!</v>
      </c>
      <c r="N126" s="104" t="s">
        <v>105</v>
      </c>
    </row>
    <row r="127" spans="1:16" x14ac:dyDescent="0.25">
      <c r="A127" s="130">
        <v>13</v>
      </c>
      <c r="B127" s="104">
        <v>503</v>
      </c>
      <c r="C127" s="104">
        <v>5</v>
      </c>
      <c r="D127" s="104" t="s">
        <v>46</v>
      </c>
      <c r="E127" s="105">
        <v>1683</v>
      </c>
      <c r="F127" s="104">
        <v>111</v>
      </c>
      <c r="G127" s="131">
        <f t="shared" si="29"/>
        <v>1794</v>
      </c>
      <c r="H127" s="131">
        <f t="shared" si="30"/>
        <v>1973.4</v>
      </c>
      <c r="I127" s="107"/>
      <c r="J127" s="108"/>
      <c r="K127" s="108"/>
      <c r="L127" s="109"/>
      <c r="M127" s="108"/>
      <c r="N127" s="104" t="s">
        <v>38</v>
      </c>
    </row>
    <row r="128" spans="1:16" x14ac:dyDescent="0.25">
      <c r="A128" s="104">
        <v>14</v>
      </c>
      <c r="B128" s="104">
        <v>601</v>
      </c>
      <c r="C128" s="104">
        <v>6</v>
      </c>
      <c r="D128" s="104" t="s">
        <v>43</v>
      </c>
      <c r="E128" s="105">
        <v>1185</v>
      </c>
      <c r="F128" s="104">
        <v>44</v>
      </c>
      <c r="G128" s="131">
        <f t="shared" si="29"/>
        <v>1229</v>
      </c>
      <c r="H128" s="131">
        <f t="shared" si="30"/>
        <v>1351.9</v>
      </c>
      <c r="I128" s="107" t="e">
        <f>I126</f>
        <v>#REF!</v>
      </c>
      <c r="J128" s="108" t="e">
        <f>E128*I128</f>
        <v>#REF!</v>
      </c>
      <c r="K128" s="108" t="e">
        <f t="shared" si="31"/>
        <v>#REF!</v>
      </c>
      <c r="L128" s="109" t="e">
        <f t="shared" si="32"/>
        <v>#REF!</v>
      </c>
      <c r="M128" s="108" t="e">
        <f>#REF!*3000</f>
        <v>#REF!</v>
      </c>
      <c r="N128" s="104" t="s">
        <v>38</v>
      </c>
    </row>
    <row r="129" spans="1:14" x14ac:dyDescent="0.25">
      <c r="A129" s="104">
        <v>15</v>
      </c>
      <c r="B129" s="104">
        <v>602</v>
      </c>
      <c r="C129" s="104">
        <v>6</v>
      </c>
      <c r="D129" s="104" t="s">
        <v>43</v>
      </c>
      <c r="E129" s="105">
        <v>1169</v>
      </c>
      <c r="F129" s="104">
        <v>57</v>
      </c>
      <c r="G129" s="131">
        <f t="shared" si="29"/>
        <v>1226</v>
      </c>
      <c r="H129" s="131">
        <f t="shared" si="30"/>
        <v>1348.6000000000001</v>
      </c>
      <c r="I129" s="107" t="e">
        <f t="shared" si="33"/>
        <v>#REF!</v>
      </c>
      <c r="J129" s="108" t="e">
        <f>E129*I129</f>
        <v>#REF!</v>
      </c>
      <c r="K129" s="108" t="e">
        <f t="shared" si="31"/>
        <v>#REF!</v>
      </c>
      <c r="L129" s="109" t="e">
        <f t="shared" si="32"/>
        <v>#REF!</v>
      </c>
      <c r="M129" s="108" t="e">
        <f>#REF!*3000</f>
        <v>#REF!</v>
      </c>
      <c r="N129" s="104" t="s">
        <v>105</v>
      </c>
    </row>
    <row r="130" spans="1:14" x14ac:dyDescent="0.25">
      <c r="A130" s="130">
        <v>16</v>
      </c>
      <c r="B130" s="104">
        <v>603</v>
      </c>
      <c r="C130" s="104">
        <v>6</v>
      </c>
      <c r="D130" s="104" t="s">
        <v>46</v>
      </c>
      <c r="E130" s="105">
        <v>1683</v>
      </c>
      <c r="F130" s="104">
        <v>111</v>
      </c>
      <c r="G130" s="131">
        <f t="shared" si="29"/>
        <v>1794</v>
      </c>
      <c r="H130" s="131">
        <f t="shared" si="30"/>
        <v>1973.4</v>
      </c>
      <c r="I130" s="107"/>
      <c r="J130" s="108"/>
      <c r="K130" s="108"/>
      <c r="L130" s="109"/>
      <c r="M130" s="108"/>
      <c r="N130" s="104" t="s">
        <v>38</v>
      </c>
    </row>
    <row r="131" spans="1:14" x14ac:dyDescent="0.25">
      <c r="A131" s="104">
        <v>17</v>
      </c>
      <c r="B131" s="104">
        <v>701</v>
      </c>
      <c r="C131" s="104">
        <v>7</v>
      </c>
      <c r="D131" s="104" t="s">
        <v>43</v>
      </c>
      <c r="E131" s="105">
        <v>1185</v>
      </c>
      <c r="F131" s="104">
        <v>44</v>
      </c>
      <c r="G131" s="131">
        <f t="shared" si="29"/>
        <v>1229</v>
      </c>
      <c r="H131" s="131">
        <f t="shared" si="30"/>
        <v>1351.9</v>
      </c>
      <c r="I131" s="107" t="e">
        <f>I129</f>
        <v>#REF!</v>
      </c>
      <c r="J131" s="108" t="e">
        <f>E131*I131</f>
        <v>#REF!</v>
      </c>
      <c r="K131" s="108" t="e">
        <f t="shared" si="31"/>
        <v>#REF!</v>
      </c>
      <c r="L131" s="109" t="e">
        <f t="shared" si="32"/>
        <v>#REF!</v>
      </c>
      <c r="M131" s="108" t="e">
        <f>#REF!*3000</f>
        <v>#REF!</v>
      </c>
      <c r="N131" s="104" t="s">
        <v>38</v>
      </c>
    </row>
    <row r="132" spans="1:14" x14ac:dyDescent="0.25">
      <c r="A132" s="104">
        <v>18</v>
      </c>
      <c r="B132" s="104">
        <v>702</v>
      </c>
      <c r="C132" s="104">
        <v>7</v>
      </c>
      <c r="D132" s="104" t="s">
        <v>43</v>
      </c>
      <c r="E132" s="105">
        <v>1169</v>
      </c>
      <c r="F132" s="104">
        <v>57</v>
      </c>
      <c r="G132" s="131">
        <f t="shared" si="29"/>
        <v>1226</v>
      </c>
      <c r="H132" s="131">
        <f t="shared" si="30"/>
        <v>1348.6000000000001</v>
      </c>
      <c r="I132" s="107"/>
      <c r="J132" s="108"/>
      <c r="K132" s="108"/>
      <c r="L132" s="109"/>
      <c r="M132" s="108"/>
      <c r="N132" s="104" t="s">
        <v>105</v>
      </c>
    </row>
    <row r="133" spans="1:14" x14ac:dyDescent="0.25">
      <c r="A133" s="130">
        <v>19</v>
      </c>
      <c r="B133" s="104">
        <v>703</v>
      </c>
      <c r="C133" s="104">
        <v>7</v>
      </c>
      <c r="D133" s="104" t="s">
        <v>46</v>
      </c>
      <c r="E133" s="105">
        <v>1683</v>
      </c>
      <c r="F133" s="104">
        <v>111</v>
      </c>
      <c r="G133" s="131">
        <f t="shared" si="29"/>
        <v>1794</v>
      </c>
      <c r="H133" s="131">
        <f t="shared" si="30"/>
        <v>1973.4</v>
      </c>
      <c r="I133" s="107"/>
      <c r="J133" s="108"/>
      <c r="K133" s="108"/>
      <c r="L133" s="109"/>
      <c r="M133" s="108"/>
      <c r="N133" s="104" t="s">
        <v>38</v>
      </c>
    </row>
    <row r="134" spans="1:14" x14ac:dyDescent="0.25">
      <c r="A134" s="104">
        <v>20</v>
      </c>
      <c r="B134" s="104">
        <v>801</v>
      </c>
      <c r="C134" s="104">
        <v>8</v>
      </c>
      <c r="D134" s="104" t="s">
        <v>43</v>
      </c>
      <c r="E134" s="105">
        <v>1258</v>
      </c>
      <c r="F134" s="104">
        <v>93</v>
      </c>
      <c r="G134" s="131">
        <f t="shared" si="29"/>
        <v>1351</v>
      </c>
      <c r="H134" s="131">
        <f t="shared" si="30"/>
        <v>1486.1000000000001</v>
      </c>
      <c r="I134" s="107" t="e">
        <f>#REF!</f>
        <v>#REF!</v>
      </c>
      <c r="J134" s="108" t="e">
        <f>E134*I134</f>
        <v>#REF!</v>
      </c>
      <c r="K134" s="108" t="e">
        <f t="shared" si="31"/>
        <v>#REF!</v>
      </c>
      <c r="L134" s="109" t="e">
        <f t="shared" si="32"/>
        <v>#REF!</v>
      </c>
      <c r="M134" s="108" t="e">
        <f>#REF!*3000</f>
        <v>#REF!</v>
      </c>
      <c r="N134" s="104" t="s">
        <v>105</v>
      </c>
    </row>
    <row r="135" spans="1:14" x14ac:dyDescent="0.25">
      <c r="A135" s="104">
        <v>21</v>
      </c>
      <c r="B135" s="104">
        <v>802</v>
      </c>
      <c r="C135" s="104">
        <v>8</v>
      </c>
      <c r="D135" s="104" t="s">
        <v>43</v>
      </c>
      <c r="E135" s="105">
        <v>1169</v>
      </c>
      <c r="F135" s="104">
        <v>57</v>
      </c>
      <c r="G135" s="131">
        <f t="shared" si="29"/>
        <v>1226</v>
      </c>
      <c r="H135" s="131">
        <f t="shared" si="30"/>
        <v>1348.6000000000001</v>
      </c>
      <c r="I135" s="107" t="e">
        <f t="shared" ref="I135:I141" si="34">I134</f>
        <v>#REF!</v>
      </c>
      <c r="J135" s="108" t="e">
        <f>E135*I135</f>
        <v>#REF!</v>
      </c>
      <c r="K135" s="108" t="e">
        <f t="shared" si="31"/>
        <v>#REF!</v>
      </c>
      <c r="L135" s="109" t="e">
        <f t="shared" si="32"/>
        <v>#REF!</v>
      </c>
      <c r="M135" s="108" t="e">
        <f>#REF!*3000</f>
        <v>#REF!</v>
      </c>
      <c r="N135" s="104" t="s">
        <v>105</v>
      </c>
    </row>
    <row r="136" spans="1:14" x14ac:dyDescent="0.25">
      <c r="A136" s="130">
        <v>22</v>
      </c>
      <c r="B136" s="104">
        <v>803</v>
      </c>
      <c r="C136" s="104">
        <v>8</v>
      </c>
      <c r="D136" s="104" t="s">
        <v>46</v>
      </c>
      <c r="E136" s="105">
        <v>1683</v>
      </c>
      <c r="F136" s="104">
        <v>111</v>
      </c>
      <c r="G136" s="131">
        <f t="shared" si="29"/>
        <v>1794</v>
      </c>
      <c r="H136" s="131">
        <f t="shared" si="30"/>
        <v>1973.4</v>
      </c>
      <c r="I136" s="107"/>
      <c r="J136" s="108"/>
      <c r="K136" s="108"/>
      <c r="L136" s="109"/>
      <c r="M136" s="108"/>
      <c r="N136" s="104" t="s">
        <v>38</v>
      </c>
    </row>
    <row r="137" spans="1:14" x14ac:dyDescent="0.25">
      <c r="A137" s="104">
        <v>23</v>
      </c>
      <c r="B137" s="104">
        <v>901</v>
      </c>
      <c r="C137" s="104">
        <v>9</v>
      </c>
      <c r="D137" s="104" t="s">
        <v>43</v>
      </c>
      <c r="E137" s="105">
        <v>1258</v>
      </c>
      <c r="F137" s="104">
        <v>93</v>
      </c>
      <c r="G137" s="131">
        <f t="shared" si="29"/>
        <v>1351</v>
      </c>
      <c r="H137" s="131">
        <f t="shared" si="30"/>
        <v>1486.1000000000001</v>
      </c>
      <c r="I137" s="107" t="e">
        <f>I135</f>
        <v>#REF!</v>
      </c>
      <c r="J137" s="108" t="e">
        <f>E137*I137</f>
        <v>#REF!</v>
      </c>
      <c r="K137" s="108" t="e">
        <f t="shared" si="31"/>
        <v>#REF!</v>
      </c>
      <c r="L137" s="109" t="e">
        <f t="shared" si="32"/>
        <v>#REF!</v>
      </c>
      <c r="M137" s="108" t="e">
        <f>#REF!*3000</f>
        <v>#REF!</v>
      </c>
      <c r="N137" s="104" t="s">
        <v>38</v>
      </c>
    </row>
    <row r="138" spans="1:14" x14ac:dyDescent="0.25">
      <c r="A138" s="104">
        <v>24</v>
      </c>
      <c r="B138" s="104">
        <v>902</v>
      </c>
      <c r="C138" s="104">
        <v>9</v>
      </c>
      <c r="D138" s="104" t="s">
        <v>43</v>
      </c>
      <c r="E138" s="105">
        <v>1169</v>
      </c>
      <c r="F138" s="104">
        <v>57</v>
      </c>
      <c r="G138" s="131">
        <f t="shared" si="29"/>
        <v>1226</v>
      </c>
      <c r="H138" s="131">
        <f t="shared" si="30"/>
        <v>1348.6000000000001</v>
      </c>
      <c r="I138" s="107" t="e">
        <f>I137</f>
        <v>#REF!</v>
      </c>
      <c r="J138" s="108" t="e">
        <f>E138*I138</f>
        <v>#REF!</v>
      </c>
      <c r="K138" s="108" t="e">
        <f t="shared" si="31"/>
        <v>#REF!</v>
      </c>
      <c r="L138" s="109" t="e">
        <f t="shared" si="32"/>
        <v>#REF!</v>
      </c>
      <c r="M138" s="108" t="e">
        <f>#REF!*3000</f>
        <v>#REF!</v>
      </c>
      <c r="N138" s="104" t="s">
        <v>105</v>
      </c>
    </row>
    <row r="139" spans="1:14" x14ac:dyDescent="0.25">
      <c r="A139" s="130">
        <v>25</v>
      </c>
      <c r="B139" s="104">
        <v>903</v>
      </c>
      <c r="C139" s="104">
        <v>9</v>
      </c>
      <c r="D139" s="104" t="s">
        <v>46</v>
      </c>
      <c r="E139" s="105">
        <v>1683</v>
      </c>
      <c r="F139" s="104">
        <v>111</v>
      </c>
      <c r="G139" s="131">
        <f t="shared" si="29"/>
        <v>1794</v>
      </c>
      <c r="H139" s="131">
        <f t="shared" si="30"/>
        <v>1973.4</v>
      </c>
      <c r="I139" s="107"/>
      <c r="J139" s="108"/>
      <c r="K139" s="108"/>
      <c r="L139" s="109"/>
      <c r="M139" s="108"/>
      <c r="N139" s="104" t="s">
        <v>38</v>
      </c>
    </row>
    <row r="140" spans="1:14" x14ac:dyDescent="0.25">
      <c r="A140" s="104">
        <v>26</v>
      </c>
      <c r="B140" s="104">
        <v>1001</v>
      </c>
      <c r="C140" s="104">
        <v>10</v>
      </c>
      <c r="D140" s="104" t="s">
        <v>43</v>
      </c>
      <c r="E140" s="105">
        <v>1258</v>
      </c>
      <c r="F140" s="104">
        <v>93</v>
      </c>
      <c r="G140" s="131">
        <f t="shared" si="29"/>
        <v>1351</v>
      </c>
      <c r="H140" s="131">
        <f t="shared" si="30"/>
        <v>1486.1000000000001</v>
      </c>
      <c r="I140" s="107" t="e">
        <f>I138</f>
        <v>#REF!</v>
      </c>
      <c r="J140" s="108" t="e">
        <f>E140*I140</f>
        <v>#REF!</v>
      </c>
      <c r="K140" s="108" t="e">
        <f t="shared" si="31"/>
        <v>#REF!</v>
      </c>
      <c r="L140" s="109" t="e">
        <f t="shared" si="32"/>
        <v>#REF!</v>
      </c>
      <c r="M140" s="108" t="e">
        <f>#REF!*3000</f>
        <v>#REF!</v>
      </c>
      <c r="N140" s="104" t="s">
        <v>38</v>
      </c>
    </row>
    <row r="141" spans="1:14" x14ac:dyDescent="0.25">
      <c r="A141" s="104">
        <v>27</v>
      </c>
      <c r="B141" s="104">
        <v>1002</v>
      </c>
      <c r="C141" s="104">
        <v>10</v>
      </c>
      <c r="D141" s="104" t="s">
        <v>43</v>
      </c>
      <c r="E141" s="105">
        <v>1169</v>
      </c>
      <c r="F141" s="104">
        <v>57</v>
      </c>
      <c r="G141" s="131">
        <f t="shared" si="29"/>
        <v>1226</v>
      </c>
      <c r="H141" s="131">
        <f t="shared" si="30"/>
        <v>1348.6000000000001</v>
      </c>
      <c r="I141" s="107" t="e">
        <f t="shared" si="34"/>
        <v>#REF!</v>
      </c>
      <c r="J141" s="108" t="e">
        <f>E141*I141</f>
        <v>#REF!</v>
      </c>
      <c r="K141" s="108" t="e">
        <f t="shared" si="31"/>
        <v>#REF!</v>
      </c>
      <c r="L141" s="109" t="e">
        <f t="shared" si="32"/>
        <v>#REF!</v>
      </c>
      <c r="M141" s="108" t="e">
        <f>#REF!*3000</f>
        <v>#REF!</v>
      </c>
      <c r="N141" s="104" t="s">
        <v>105</v>
      </c>
    </row>
    <row r="142" spans="1:14" x14ac:dyDescent="0.25">
      <c r="A142" s="130">
        <v>28</v>
      </c>
      <c r="B142" s="104">
        <v>1003</v>
      </c>
      <c r="C142" s="104">
        <v>10</v>
      </c>
      <c r="D142" s="104" t="s">
        <v>46</v>
      </c>
      <c r="E142" s="105">
        <v>1683</v>
      </c>
      <c r="F142" s="104">
        <v>111</v>
      </c>
      <c r="G142" s="131">
        <f t="shared" si="29"/>
        <v>1794</v>
      </c>
      <c r="H142" s="131">
        <f t="shared" si="30"/>
        <v>1973.4</v>
      </c>
      <c r="I142" s="107"/>
      <c r="J142" s="108"/>
      <c r="K142" s="108"/>
      <c r="L142" s="109"/>
      <c r="M142" s="108"/>
      <c r="N142" s="104" t="s">
        <v>38</v>
      </c>
    </row>
    <row r="143" spans="1:14" x14ac:dyDescent="0.25">
      <c r="A143" s="104">
        <v>29</v>
      </c>
      <c r="B143" s="104">
        <v>1101</v>
      </c>
      <c r="C143" s="104">
        <v>11</v>
      </c>
      <c r="D143" s="104" t="s">
        <v>43</v>
      </c>
      <c r="E143" s="105">
        <v>1258</v>
      </c>
      <c r="F143" s="104">
        <v>93</v>
      </c>
      <c r="G143" s="131">
        <f t="shared" si="29"/>
        <v>1351</v>
      </c>
      <c r="H143" s="131">
        <f t="shared" si="30"/>
        <v>1486.1000000000001</v>
      </c>
      <c r="I143" s="107" t="e">
        <f>I141</f>
        <v>#REF!</v>
      </c>
      <c r="J143" s="108" t="e">
        <f>E143*I143</f>
        <v>#REF!</v>
      </c>
      <c r="K143" s="108" t="e">
        <f t="shared" si="31"/>
        <v>#REF!</v>
      </c>
      <c r="L143" s="109" t="e">
        <f t="shared" si="32"/>
        <v>#REF!</v>
      </c>
      <c r="M143" s="108" t="e">
        <f>#REF!*3000</f>
        <v>#REF!</v>
      </c>
      <c r="N143" s="104" t="s">
        <v>38</v>
      </c>
    </row>
    <row r="144" spans="1:14" x14ac:dyDescent="0.25">
      <c r="A144" s="104">
        <v>30</v>
      </c>
      <c r="B144" s="104">
        <v>1102</v>
      </c>
      <c r="C144" s="104">
        <v>11</v>
      </c>
      <c r="D144" s="104" t="s">
        <v>43</v>
      </c>
      <c r="E144" s="105">
        <v>1169</v>
      </c>
      <c r="F144" s="104">
        <v>57</v>
      </c>
      <c r="G144" s="131">
        <f t="shared" si="29"/>
        <v>1226</v>
      </c>
      <c r="H144" s="131">
        <f t="shared" si="30"/>
        <v>1348.6000000000001</v>
      </c>
      <c r="I144" s="107" t="e">
        <f>I143</f>
        <v>#REF!</v>
      </c>
      <c r="J144" s="108" t="e">
        <f>E144*I144</f>
        <v>#REF!</v>
      </c>
      <c r="K144" s="108" t="e">
        <f t="shared" si="31"/>
        <v>#REF!</v>
      </c>
      <c r="L144" s="109" t="e">
        <f t="shared" si="32"/>
        <v>#REF!</v>
      </c>
      <c r="M144" s="108" t="e">
        <f>#REF!*3000</f>
        <v>#REF!</v>
      </c>
      <c r="N144" s="104" t="s">
        <v>105</v>
      </c>
    </row>
    <row r="145" spans="1:14" x14ac:dyDescent="0.25">
      <c r="A145" s="130">
        <v>31</v>
      </c>
      <c r="B145" s="104">
        <v>1103</v>
      </c>
      <c r="C145" s="104">
        <v>11</v>
      </c>
      <c r="D145" s="104" t="s">
        <v>46</v>
      </c>
      <c r="E145" s="105">
        <v>1683</v>
      </c>
      <c r="F145" s="104">
        <v>111</v>
      </c>
      <c r="G145" s="131">
        <f t="shared" si="29"/>
        <v>1794</v>
      </c>
      <c r="H145" s="131">
        <f t="shared" si="30"/>
        <v>1973.4</v>
      </c>
      <c r="I145" s="107"/>
      <c r="J145" s="108"/>
      <c r="K145" s="108"/>
      <c r="L145" s="109"/>
      <c r="M145" s="108"/>
      <c r="N145" s="104" t="s">
        <v>38</v>
      </c>
    </row>
    <row r="146" spans="1:14" x14ac:dyDescent="0.25">
      <c r="A146" s="104">
        <v>32</v>
      </c>
      <c r="B146" s="104">
        <v>1201</v>
      </c>
      <c r="C146" s="104">
        <v>12</v>
      </c>
      <c r="D146" s="104" t="s">
        <v>43</v>
      </c>
      <c r="E146" s="105">
        <v>1258</v>
      </c>
      <c r="F146" s="104">
        <v>93</v>
      </c>
      <c r="G146" s="131">
        <f t="shared" si="29"/>
        <v>1351</v>
      </c>
      <c r="H146" s="131">
        <f t="shared" si="30"/>
        <v>1486.1000000000001</v>
      </c>
      <c r="I146" s="107" t="e">
        <f>I144</f>
        <v>#REF!</v>
      </c>
      <c r="J146" s="108" t="e">
        <f>E146*I146</f>
        <v>#REF!</v>
      </c>
      <c r="K146" s="108" t="e">
        <f t="shared" si="31"/>
        <v>#REF!</v>
      </c>
      <c r="L146" s="109" t="e">
        <f t="shared" si="32"/>
        <v>#REF!</v>
      </c>
      <c r="M146" s="108" t="e">
        <f>#REF!*3000</f>
        <v>#REF!</v>
      </c>
      <c r="N146" s="104" t="s">
        <v>105</v>
      </c>
    </row>
    <row r="147" spans="1:14" x14ac:dyDescent="0.25">
      <c r="A147" s="104">
        <v>33</v>
      </c>
      <c r="B147" s="104">
        <v>1202</v>
      </c>
      <c r="C147" s="104">
        <v>12</v>
      </c>
      <c r="D147" s="104" t="s">
        <v>43</v>
      </c>
      <c r="E147" s="105">
        <v>1169</v>
      </c>
      <c r="F147" s="104">
        <v>57</v>
      </c>
      <c r="G147" s="131">
        <f t="shared" si="29"/>
        <v>1226</v>
      </c>
      <c r="H147" s="131">
        <f t="shared" si="30"/>
        <v>1348.6000000000001</v>
      </c>
      <c r="I147" s="107" t="e">
        <f t="shared" ref="I147:I165" si="35">I146</f>
        <v>#REF!</v>
      </c>
      <c r="J147" s="108" t="e">
        <f>E147*I147</f>
        <v>#REF!</v>
      </c>
      <c r="K147" s="108" t="e">
        <f t="shared" si="31"/>
        <v>#REF!</v>
      </c>
      <c r="L147" s="109" t="e">
        <f t="shared" si="32"/>
        <v>#REF!</v>
      </c>
      <c r="M147" s="108" t="e">
        <f>#REF!*3000</f>
        <v>#REF!</v>
      </c>
      <c r="N147" s="104" t="s">
        <v>105</v>
      </c>
    </row>
    <row r="148" spans="1:14" x14ac:dyDescent="0.25">
      <c r="A148" s="130">
        <v>34</v>
      </c>
      <c r="B148" s="104">
        <v>1203</v>
      </c>
      <c r="C148" s="104">
        <v>12</v>
      </c>
      <c r="D148" s="104" t="s">
        <v>46</v>
      </c>
      <c r="E148" s="105">
        <v>1683</v>
      </c>
      <c r="F148" s="104">
        <v>111</v>
      </c>
      <c r="G148" s="131">
        <f t="shared" si="29"/>
        <v>1794</v>
      </c>
      <c r="H148" s="131">
        <f t="shared" si="30"/>
        <v>1973.4</v>
      </c>
      <c r="I148" s="107"/>
      <c r="J148" s="108"/>
      <c r="K148" s="108"/>
      <c r="L148" s="109"/>
      <c r="M148" s="108"/>
      <c r="N148" s="104" t="s">
        <v>38</v>
      </c>
    </row>
    <row r="149" spans="1:14" x14ac:dyDescent="0.25">
      <c r="A149" s="104">
        <v>35</v>
      </c>
      <c r="B149" s="104">
        <v>1301</v>
      </c>
      <c r="C149" s="104">
        <v>13</v>
      </c>
      <c r="D149" s="104" t="s">
        <v>43</v>
      </c>
      <c r="E149" s="105">
        <v>1258</v>
      </c>
      <c r="F149" s="104">
        <v>93</v>
      </c>
      <c r="G149" s="131">
        <f t="shared" si="29"/>
        <v>1351</v>
      </c>
      <c r="H149" s="131">
        <f t="shared" si="30"/>
        <v>1486.1000000000001</v>
      </c>
      <c r="I149" s="107" t="e">
        <f>I147</f>
        <v>#REF!</v>
      </c>
      <c r="J149" s="108" t="e">
        <f>E149*I149</f>
        <v>#REF!</v>
      </c>
      <c r="K149" s="108" t="e">
        <f t="shared" si="31"/>
        <v>#REF!</v>
      </c>
      <c r="L149" s="109" t="e">
        <f t="shared" si="32"/>
        <v>#REF!</v>
      </c>
      <c r="M149" s="108" t="e">
        <f>#REF!*3000</f>
        <v>#REF!</v>
      </c>
      <c r="N149" s="104" t="s">
        <v>38</v>
      </c>
    </row>
    <row r="150" spans="1:14" x14ac:dyDescent="0.25">
      <c r="A150" s="104">
        <v>36</v>
      </c>
      <c r="B150" s="104">
        <v>1302</v>
      </c>
      <c r="C150" s="104">
        <v>13</v>
      </c>
      <c r="D150" s="104" t="s">
        <v>43</v>
      </c>
      <c r="E150" s="105">
        <v>1169</v>
      </c>
      <c r="F150" s="104">
        <v>57</v>
      </c>
      <c r="G150" s="131">
        <f t="shared" si="29"/>
        <v>1226</v>
      </c>
      <c r="H150" s="131">
        <f t="shared" si="30"/>
        <v>1348.6000000000001</v>
      </c>
      <c r="I150" s="107" t="e">
        <f t="shared" si="35"/>
        <v>#REF!</v>
      </c>
      <c r="J150" s="108" t="e">
        <f>E150*I150</f>
        <v>#REF!</v>
      </c>
      <c r="K150" s="108" t="e">
        <f t="shared" si="31"/>
        <v>#REF!</v>
      </c>
      <c r="L150" s="109" t="e">
        <f t="shared" si="32"/>
        <v>#REF!</v>
      </c>
      <c r="M150" s="108" t="e">
        <f>#REF!*3000</f>
        <v>#REF!</v>
      </c>
      <c r="N150" s="104" t="s">
        <v>105</v>
      </c>
    </row>
    <row r="151" spans="1:14" x14ac:dyDescent="0.25">
      <c r="A151" s="130">
        <v>37</v>
      </c>
      <c r="B151" s="104">
        <v>1303</v>
      </c>
      <c r="C151" s="104">
        <v>13</v>
      </c>
      <c r="D151" s="104" t="s">
        <v>46</v>
      </c>
      <c r="E151" s="105">
        <v>1683</v>
      </c>
      <c r="F151" s="104">
        <v>111</v>
      </c>
      <c r="G151" s="131">
        <f t="shared" si="29"/>
        <v>1794</v>
      </c>
      <c r="H151" s="131">
        <f t="shared" si="30"/>
        <v>1973.4</v>
      </c>
      <c r="I151" s="107"/>
      <c r="J151" s="108"/>
      <c r="K151" s="108"/>
      <c r="L151" s="109"/>
      <c r="M151" s="108"/>
      <c r="N151" s="104" t="s">
        <v>38</v>
      </c>
    </row>
    <row r="152" spans="1:14" x14ac:dyDescent="0.25">
      <c r="A152" s="104">
        <v>38</v>
      </c>
      <c r="B152" s="104">
        <v>1401</v>
      </c>
      <c r="C152" s="104">
        <v>14</v>
      </c>
      <c r="D152" s="104" t="s">
        <v>43</v>
      </c>
      <c r="E152" s="105">
        <v>1258</v>
      </c>
      <c r="F152" s="104">
        <v>93</v>
      </c>
      <c r="G152" s="131">
        <f t="shared" si="29"/>
        <v>1351</v>
      </c>
      <c r="H152" s="131">
        <f t="shared" si="30"/>
        <v>1486.1000000000001</v>
      </c>
      <c r="I152" s="107" t="e">
        <f>I150+250</f>
        <v>#REF!</v>
      </c>
      <c r="J152" s="108" t="e">
        <f>E152*I152</f>
        <v>#REF!</v>
      </c>
      <c r="K152" s="108" t="e">
        <f t="shared" si="31"/>
        <v>#REF!</v>
      </c>
      <c r="L152" s="109" t="e">
        <f t="shared" si="32"/>
        <v>#REF!</v>
      </c>
      <c r="M152" s="108" t="e">
        <f>#REF!*3000</f>
        <v>#REF!</v>
      </c>
      <c r="N152" s="104" t="s">
        <v>105</v>
      </c>
    </row>
    <row r="153" spans="1:14" x14ac:dyDescent="0.25">
      <c r="A153" s="104">
        <v>39</v>
      </c>
      <c r="B153" s="104">
        <v>1402</v>
      </c>
      <c r="C153" s="104">
        <v>14</v>
      </c>
      <c r="D153" s="104" t="s">
        <v>43</v>
      </c>
      <c r="E153" s="105">
        <v>1169</v>
      </c>
      <c r="F153" s="104">
        <v>57</v>
      </c>
      <c r="G153" s="131">
        <f t="shared" si="29"/>
        <v>1226</v>
      </c>
      <c r="H153" s="131">
        <f t="shared" si="30"/>
        <v>1348.6000000000001</v>
      </c>
      <c r="I153" s="107"/>
      <c r="J153" s="108"/>
      <c r="K153" s="108"/>
      <c r="L153" s="109"/>
      <c r="M153" s="108"/>
      <c r="N153" s="104" t="s">
        <v>105</v>
      </c>
    </row>
    <row r="154" spans="1:14" x14ac:dyDescent="0.25">
      <c r="A154" s="130">
        <v>40</v>
      </c>
      <c r="B154" s="104">
        <v>1403</v>
      </c>
      <c r="C154" s="104">
        <v>14</v>
      </c>
      <c r="D154" s="104" t="s">
        <v>46</v>
      </c>
      <c r="E154" s="105">
        <v>1683</v>
      </c>
      <c r="F154" s="104">
        <v>111</v>
      </c>
      <c r="G154" s="131">
        <f t="shared" si="29"/>
        <v>1794</v>
      </c>
      <c r="H154" s="131">
        <f t="shared" si="30"/>
        <v>1973.4</v>
      </c>
      <c r="I154" s="107"/>
      <c r="J154" s="108"/>
      <c r="K154" s="108"/>
      <c r="L154" s="109"/>
      <c r="M154" s="108"/>
      <c r="N154" s="104" t="s">
        <v>38</v>
      </c>
    </row>
    <row r="155" spans="1:14" x14ac:dyDescent="0.25">
      <c r="A155" s="104">
        <v>41</v>
      </c>
      <c r="B155" s="104">
        <v>1501</v>
      </c>
      <c r="C155" s="104">
        <v>15</v>
      </c>
      <c r="D155" s="104" t="s">
        <v>43</v>
      </c>
      <c r="E155" s="105">
        <v>1258</v>
      </c>
      <c r="F155" s="104">
        <v>93</v>
      </c>
      <c r="G155" s="131">
        <f t="shared" si="29"/>
        <v>1351</v>
      </c>
      <c r="H155" s="131">
        <f t="shared" si="30"/>
        <v>1486.1000000000001</v>
      </c>
      <c r="I155" s="107" t="e">
        <f>#REF!</f>
        <v>#REF!</v>
      </c>
      <c r="J155" s="108" t="e">
        <f>E155*I155</f>
        <v>#REF!</v>
      </c>
      <c r="K155" s="108" t="e">
        <f t="shared" si="31"/>
        <v>#REF!</v>
      </c>
      <c r="L155" s="109" t="e">
        <f t="shared" si="32"/>
        <v>#REF!</v>
      </c>
      <c r="M155" s="108" t="e">
        <f>#REF!*3000</f>
        <v>#REF!</v>
      </c>
      <c r="N155" s="104" t="s">
        <v>105</v>
      </c>
    </row>
    <row r="156" spans="1:14" x14ac:dyDescent="0.25">
      <c r="A156" s="104">
        <v>42</v>
      </c>
      <c r="B156" s="104">
        <v>1502</v>
      </c>
      <c r="C156" s="104">
        <v>15</v>
      </c>
      <c r="D156" s="104" t="s">
        <v>43</v>
      </c>
      <c r="E156" s="105">
        <v>1169</v>
      </c>
      <c r="F156" s="104">
        <v>57</v>
      </c>
      <c r="G156" s="131">
        <f t="shared" si="29"/>
        <v>1226</v>
      </c>
      <c r="H156" s="131">
        <f t="shared" si="30"/>
        <v>1348.6000000000001</v>
      </c>
      <c r="I156" s="107" t="e">
        <f t="shared" si="35"/>
        <v>#REF!</v>
      </c>
      <c r="J156" s="108" t="e">
        <f>E156*I156</f>
        <v>#REF!</v>
      </c>
      <c r="K156" s="108" t="e">
        <f t="shared" si="31"/>
        <v>#REF!</v>
      </c>
      <c r="L156" s="109" t="e">
        <f t="shared" si="32"/>
        <v>#REF!</v>
      </c>
      <c r="M156" s="108" t="e">
        <f>#REF!*3000</f>
        <v>#REF!</v>
      </c>
      <c r="N156" s="104" t="s">
        <v>105</v>
      </c>
    </row>
    <row r="157" spans="1:14" x14ac:dyDescent="0.25">
      <c r="A157" s="130">
        <v>43</v>
      </c>
      <c r="B157" s="104">
        <v>1503</v>
      </c>
      <c r="C157" s="104">
        <v>15</v>
      </c>
      <c r="D157" s="104" t="s">
        <v>46</v>
      </c>
      <c r="E157" s="105">
        <v>1683</v>
      </c>
      <c r="F157" s="104">
        <v>111</v>
      </c>
      <c r="G157" s="131">
        <f t="shared" si="29"/>
        <v>1794</v>
      </c>
      <c r="H157" s="131">
        <f t="shared" si="30"/>
        <v>1973.4</v>
      </c>
      <c r="I157" s="107"/>
      <c r="J157" s="108"/>
      <c r="K157" s="108"/>
      <c r="L157" s="109"/>
      <c r="M157" s="108"/>
      <c r="N157" s="104" t="s">
        <v>38</v>
      </c>
    </row>
    <row r="158" spans="1:14" x14ac:dyDescent="0.25">
      <c r="A158" s="104">
        <v>44</v>
      </c>
      <c r="B158" s="104">
        <v>1601</v>
      </c>
      <c r="C158" s="104">
        <v>16</v>
      </c>
      <c r="D158" s="104" t="s">
        <v>43</v>
      </c>
      <c r="E158" s="105">
        <v>1258</v>
      </c>
      <c r="F158" s="104">
        <v>93</v>
      </c>
      <c r="G158" s="131">
        <f t="shared" si="29"/>
        <v>1351</v>
      </c>
      <c r="H158" s="131">
        <f t="shared" si="30"/>
        <v>1486.1000000000001</v>
      </c>
      <c r="I158" s="107" t="e">
        <f>I156</f>
        <v>#REF!</v>
      </c>
      <c r="J158" s="108" t="e">
        <f>E158*I158</f>
        <v>#REF!</v>
      </c>
      <c r="K158" s="108" t="e">
        <f t="shared" si="31"/>
        <v>#REF!</v>
      </c>
      <c r="L158" s="109" t="e">
        <f t="shared" si="32"/>
        <v>#REF!</v>
      </c>
      <c r="M158" s="108" t="e">
        <f>#REF!*3000</f>
        <v>#REF!</v>
      </c>
      <c r="N158" s="104" t="s">
        <v>105</v>
      </c>
    </row>
    <row r="159" spans="1:14" x14ac:dyDescent="0.25">
      <c r="A159" s="104">
        <v>45</v>
      </c>
      <c r="B159" s="104">
        <v>1602</v>
      </c>
      <c r="C159" s="104">
        <v>16</v>
      </c>
      <c r="D159" s="104" t="s">
        <v>43</v>
      </c>
      <c r="E159" s="105">
        <v>1169</v>
      </c>
      <c r="F159" s="104">
        <v>57</v>
      </c>
      <c r="G159" s="131">
        <f t="shared" si="29"/>
        <v>1226</v>
      </c>
      <c r="H159" s="131">
        <f t="shared" si="30"/>
        <v>1348.6000000000001</v>
      </c>
      <c r="I159" s="107" t="e">
        <f t="shared" si="35"/>
        <v>#REF!</v>
      </c>
      <c r="J159" s="108" t="e">
        <f>E159*I159</f>
        <v>#REF!</v>
      </c>
      <c r="K159" s="108" t="e">
        <f t="shared" si="31"/>
        <v>#REF!</v>
      </c>
      <c r="L159" s="109" t="e">
        <f t="shared" si="32"/>
        <v>#REF!</v>
      </c>
      <c r="M159" s="108" t="e">
        <f>#REF!*3000</f>
        <v>#REF!</v>
      </c>
      <c r="N159" s="104" t="s">
        <v>105</v>
      </c>
    </row>
    <row r="160" spans="1:14" x14ac:dyDescent="0.25">
      <c r="A160" s="130">
        <v>46</v>
      </c>
      <c r="B160" s="104">
        <v>1603</v>
      </c>
      <c r="C160" s="104">
        <v>16</v>
      </c>
      <c r="D160" s="104" t="s">
        <v>46</v>
      </c>
      <c r="E160" s="105">
        <v>1683</v>
      </c>
      <c r="F160" s="104">
        <v>111</v>
      </c>
      <c r="G160" s="131">
        <f t="shared" si="29"/>
        <v>1794</v>
      </c>
      <c r="H160" s="131">
        <f t="shared" si="30"/>
        <v>1973.4</v>
      </c>
      <c r="I160" s="107"/>
      <c r="J160" s="108"/>
      <c r="K160" s="108"/>
      <c r="L160" s="109"/>
      <c r="M160" s="108"/>
      <c r="N160" s="104" t="s">
        <v>38</v>
      </c>
    </row>
    <row r="161" spans="1:14" x14ac:dyDescent="0.25">
      <c r="A161" s="104">
        <v>47</v>
      </c>
      <c r="B161" s="104">
        <v>1701</v>
      </c>
      <c r="C161" s="104">
        <v>17</v>
      </c>
      <c r="D161" s="104" t="s">
        <v>43</v>
      </c>
      <c r="E161" s="105">
        <v>1258</v>
      </c>
      <c r="F161" s="104">
        <v>93</v>
      </c>
      <c r="G161" s="131">
        <f t="shared" si="29"/>
        <v>1351</v>
      </c>
      <c r="H161" s="131">
        <f t="shared" si="30"/>
        <v>1486.1000000000001</v>
      </c>
      <c r="I161" s="107" t="e">
        <f>I159</f>
        <v>#REF!</v>
      </c>
      <c r="J161" s="108" t="e">
        <f>E161*I161</f>
        <v>#REF!</v>
      </c>
      <c r="K161" s="108" t="e">
        <f t="shared" si="31"/>
        <v>#REF!</v>
      </c>
      <c r="L161" s="109" t="e">
        <f t="shared" si="32"/>
        <v>#REF!</v>
      </c>
      <c r="M161" s="108" t="e">
        <f>#REF!*3000</f>
        <v>#REF!</v>
      </c>
      <c r="N161" s="104" t="s">
        <v>105</v>
      </c>
    </row>
    <row r="162" spans="1:14" x14ac:dyDescent="0.25">
      <c r="A162" s="104">
        <v>48</v>
      </c>
      <c r="B162" s="104">
        <v>1702</v>
      </c>
      <c r="C162" s="104">
        <v>17</v>
      </c>
      <c r="D162" s="104" t="s">
        <v>43</v>
      </c>
      <c r="E162" s="105">
        <v>1169</v>
      </c>
      <c r="F162" s="104">
        <v>57</v>
      </c>
      <c r="G162" s="131">
        <f t="shared" si="29"/>
        <v>1226</v>
      </c>
      <c r="H162" s="131">
        <f t="shared" si="30"/>
        <v>1348.6000000000001</v>
      </c>
      <c r="I162" s="107" t="e">
        <f t="shared" si="35"/>
        <v>#REF!</v>
      </c>
      <c r="J162" s="108" t="e">
        <f>E162*I162</f>
        <v>#REF!</v>
      </c>
      <c r="K162" s="108" t="e">
        <f t="shared" si="31"/>
        <v>#REF!</v>
      </c>
      <c r="L162" s="109" t="e">
        <f t="shared" si="32"/>
        <v>#REF!</v>
      </c>
      <c r="M162" s="108" t="e">
        <f>#REF!*3000</f>
        <v>#REF!</v>
      </c>
      <c r="N162" s="104" t="s">
        <v>105</v>
      </c>
    </row>
    <row r="163" spans="1:14" x14ac:dyDescent="0.25">
      <c r="A163" s="130">
        <v>49</v>
      </c>
      <c r="B163" s="104">
        <v>1703</v>
      </c>
      <c r="C163" s="104">
        <v>17</v>
      </c>
      <c r="D163" s="104" t="s">
        <v>46</v>
      </c>
      <c r="E163" s="105">
        <v>1683</v>
      </c>
      <c r="F163" s="104">
        <v>111</v>
      </c>
      <c r="G163" s="131">
        <f t="shared" si="29"/>
        <v>1794</v>
      </c>
      <c r="H163" s="131">
        <f t="shared" si="30"/>
        <v>1973.4</v>
      </c>
      <c r="I163" s="107"/>
      <c r="J163" s="108"/>
      <c r="K163" s="108"/>
      <c r="L163" s="109"/>
      <c r="M163" s="108"/>
      <c r="N163" s="104" t="s">
        <v>38</v>
      </c>
    </row>
    <row r="164" spans="1:14" x14ac:dyDescent="0.25">
      <c r="A164" s="104">
        <v>50</v>
      </c>
      <c r="B164" s="104">
        <v>1801</v>
      </c>
      <c r="C164" s="104">
        <v>18</v>
      </c>
      <c r="D164" s="104" t="s">
        <v>43</v>
      </c>
      <c r="E164" s="105">
        <v>1258</v>
      </c>
      <c r="F164" s="104">
        <v>93</v>
      </c>
      <c r="G164" s="131">
        <f t="shared" si="29"/>
        <v>1351</v>
      </c>
      <c r="H164" s="131">
        <f t="shared" si="30"/>
        <v>1486.1000000000001</v>
      </c>
      <c r="I164" s="107" t="e">
        <f>I162</f>
        <v>#REF!</v>
      </c>
      <c r="J164" s="108" t="e">
        <f>E164*I164</f>
        <v>#REF!</v>
      </c>
      <c r="K164" s="108" t="e">
        <f t="shared" si="31"/>
        <v>#REF!</v>
      </c>
      <c r="L164" s="109" t="e">
        <f t="shared" si="32"/>
        <v>#REF!</v>
      </c>
      <c r="M164" s="108" t="e">
        <f>#REF!*3000</f>
        <v>#REF!</v>
      </c>
      <c r="N164" s="104" t="s">
        <v>105</v>
      </c>
    </row>
    <row r="165" spans="1:14" x14ac:dyDescent="0.25">
      <c r="A165" s="104">
        <v>51</v>
      </c>
      <c r="B165" s="104">
        <v>1802</v>
      </c>
      <c r="C165" s="104">
        <v>18</v>
      </c>
      <c r="D165" s="104" t="s">
        <v>43</v>
      </c>
      <c r="E165" s="105">
        <v>1169</v>
      </c>
      <c r="F165" s="104">
        <v>57</v>
      </c>
      <c r="G165" s="131">
        <f t="shared" si="29"/>
        <v>1226</v>
      </c>
      <c r="H165" s="131">
        <f t="shared" si="30"/>
        <v>1348.6000000000001</v>
      </c>
      <c r="I165" s="107" t="e">
        <f t="shared" si="35"/>
        <v>#REF!</v>
      </c>
      <c r="J165" s="108" t="e">
        <f>E165*I165</f>
        <v>#REF!</v>
      </c>
      <c r="K165" s="108" t="e">
        <f t="shared" si="31"/>
        <v>#REF!</v>
      </c>
      <c r="L165" s="109" t="e">
        <f t="shared" si="32"/>
        <v>#REF!</v>
      </c>
      <c r="M165" s="108" t="e">
        <f>#REF!*3000</f>
        <v>#REF!</v>
      </c>
      <c r="N165" s="104" t="s">
        <v>105</v>
      </c>
    </row>
    <row r="166" spans="1:14" x14ac:dyDescent="0.25">
      <c r="A166" s="130">
        <v>52</v>
      </c>
      <c r="B166" s="104">
        <v>1803</v>
      </c>
      <c r="C166" s="104">
        <v>18</v>
      </c>
      <c r="D166" s="104" t="s">
        <v>46</v>
      </c>
      <c r="E166" s="105">
        <v>1683</v>
      </c>
      <c r="F166" s="104">
        <v>111</v>
      </c>
      <c r="G166" s="131">
        <f t="shared" si="29"/>
        <v>1794</v>
      </c>
      <c r="H166" s="131">
        <f t="shared" si="30"/>
        <v>1973.4</v>
      </c>
      <c r="I166" s="107"/>
      <c r="J166" s="108"/>
      <c r="K166" s="108"/>
      <c r="L166" s="109"/>
      <c r="M166" s="108"/>
      <c r="N166" s="104" t="s">
        <v>38</v>
      </c>
    </row>
    <row r="167" spans="1:14" x14ac:dyDescent="0.25">
      <c r="A167" s="191" t="s">
        <v>5</v>
      </c>
      <c r="B167" s="192"/>
      <c r="C167" s="192"/>
      <c r="D167" s="193"/>
      <c r="E167" s="137"/>
      <c r="F167" s="104"/>
      <c r="G167" s="143">
        <f>SUM(G115:G166)</f>
        <v>74772</v>
      </c>
      <c r="H167" s="137">
        <f>SUM(H116:H165)</f>
        <v>78988.800000000003</v>
      </c>
      <c r="I167" s="136"/>
      <c r="J167" s="136"/>
      <c r="K167" s="136"/>
      <c r="L167" s="136"/>
      <c r="M167" s="136"/>
      <c r="N167" s="138"/>
    </row>
    <row r="170" spans="1:14" ht="15.75" x14ac:dyDescent="0.25">
      <c r="A170" s="185" t="s">
        <v>104</v>
      </c>
      <c r="B170" s="186"/>
      <c r="C170" s="186"/>
      <c r="D170" s="186"/>
      <c r="E170" s="186"/>
      <c r="F170" s="186"/>
      <c r="G170" s="186"/>
      <c r="H170" s="186"/>
      <c r="I170" s="186"/>
      <c r="J170" s="186"/>
      <c r="K170" s="186"/>
      <c r="L170" s="186"/>
      <c r="M170" s="186"/>
      <c r="N170" s="187"/>
    </row>
    <row r="171" spans="1:14" ht="72" x14ac:dyDescent="0.25">
      <c r="A171" s="102" t="s">
        <v>1</v>
      </c>
      <c r="B171" s="103" t="s">
        <v>0</v>
      </c>
      <c r="C171" s="103" t="s">
        <v>3</v>
      </c>
      <c r="D171" s="103" t="s">
        <v>2</v>
      </c>
      <c r="E171" s="103" t="s">
        <v>21</v>
      </c>
      <c r="F171" s="141" t="s">
        <v>98</v>
      </c>
      <c r="G171" s="103" t="s">
        <v>99</v>
      </c>
      <c r="H171" s="103" t="s">
        <v>4</v>
      </c>
      <c r="I171" s="128" t="s">
        <v>76</v>
      </c>
      <c r="J171" s="128" t="s">
        <v>77</v>
      </c>
      <c r="K171" s="128" t="s">
        <v>78</v>
      </c>
      <c r="L171" s="128" t="s">
        <v>79</v>
      </c>
      <c r="M171" s="128" t="s">
        <v>80</v>
      </c>
      <c r="N171" s="142" t="s">
        <v>102</v>
      </c>
    </row>
    <row r="172" spans="1:14" x14ac:dyDescent="0.25">
      <c r="A172" s="144">
        <v>1</v>
      </c>
      <c r="B172" s="144">
        <v>201</v>
      </c>
      <c r="C172" s="144">
        <v>2</v>
      </c>
      <c r="D172" s="144" t="s">
        <v>43</v>
      </c>
      <c r="E172" s="145">
        <v>1512</v>
      </c>
      <c r="F172" s="144">
        <v>105</v>
      </c>
      <c r="G172" s="146">
        <f>E172+F172</f>
        <v>1617</v>
      </c>
      <c r="H172" s="147">
        <f>G172*1.1</f>
        <v>1778.7</v>
      </c>
      <c r="I172" s="148" t="e">
        <f>#REF!+250</f>
        <v>#REF!</v>
      </c>
      <c r="J172" s="108" t="e">
        <f t="shared" ref="J172:J203" si="36">E172*I172</f>
        <v>#REF!</v>
      </c>
      <c r="K172" s="108" t="e">
        <f t="shared" ref="K172:K173" si="37">J172*1.08</f>
        <v>#REF!</v>
      </c>
      <c r="L172" s="109" t="e">
        <f t="shared" ref="L172:L173" si="38">MROUND((K172*0.025/12),500)</f>
        <v>#REF!</v>
      </c>
      <c r="M172" s="108" t="e">
        <f>#REF!*3000</f>
        <v>#REF!</v>
      </c>
      <c r="N172" s="144" t="s">
        <v>38</v>
      </c>
    </row>
    <row r="173" spans="1:14" x14ac:dyDescent="0.25">
      <c r="A173" s="144">
        <v>2</v>
      </c>
      <c r="B173" s="144">
        <v>202</v>
      </c>
      <c r="C173" s="144">
        <v>2</v>
      </c>
      <c r="D173" s="144" t="s">
        <v>43</v>
      </c>
      <c r="E173" s="145">
        <v>1950</v>
      </c>
      <c r="F173" s="144">
        <v>222</v>
      </c>
      <c r="G173" s="146">
        <f t="shared" ref="G173:G203" si="39">E173+F173</f>
        <v>2172</v>
      </c>
      <c r="H173" s="147">
        <f t="shared" ref="H173:H203" si="40">G173*1.1</f>
        <v>2389.2000000000003</v>
      </c>
      <c r="I173" s="148" t="e">
        <f>I172</f>
        <v>#REF!</v>
      </c>
      <c r="J173" s="108" t="e">
        <f t="shared" si="36"/>
        <v>#REF!</v>
      </c>
      <c r="K173" s="108" t="e">
        <f t="shared" si="37"/>
        <v>#REF!</v>
      </c>
      <c r="L173" s="109" t="e">
        <f t="shared" si="38"/>
        <v>#REF!</v>
      </c>
      <c r="M173" s="108" t="e">
        <f>#REF!*3000</f>
        <v>#REF!</v>
      </c>
      <c r="N173" s="144" t="s">
        <v>38</v>
      </c>
    </row>
    <row r="174" spans="1:14" x14ac:dyDescent="0.25">
      <c r="A174" s="144">
        <v>3</v>
      </c>
      <c r="B174" s="144">
        <v>301</v>
      </c>
      <c r="C174" s="144">
        <v>3</v>
      </c>
      <c r="D174" s="144" t="s">
        <v>46</v>
      </c>
      <c r="E174" s="145">
        <v>1512</v>
      </c>
      <c r="F174" s="144">
        <v>105</v>
      </c>
      <c r="G174" s="146">
        <f t="shared" si="39"/>
        <v>1617</v>
      </c>
      <c r="H174" s="147">
        <f t="shared" si="40"/>
        <v>1778.7</v>
      </c>
      <c r="I174" s="148" t="e">
        <f>I173</f>
        <v>#REF!</v>
      </c>
      <c r="J174" s="108" t="e">
        <f t="shared" si="36"/>
        <v>#REF!</v>
      </c>
      <c r="K174" s="108" t="e">
        <f t="shared" ref="K174:K175" si="41">J174*1.08</f>
        <v>#REF!</v>
      </c>
      <c r="L174" s="109" t="e">
        <f t="shared" ref="L174:L175" si="42">MROUND((K174*0.025/12),500)</f>
        <v>#REF!</v>
      </c>
      <c r="M174" s="108" t="e">
        <f>#REF!*3000</f>
        <v>#REF!</v>
      </c>
      <c r="N174" s="144" t="s">
        <v>38</v>
      </c>
    </row>
    <row r="175" spans="1:14" x14ac:dyDescent="0.25">
      <c r="A175" s="144">
        <v>4</v>
      </c>
      <c r="B175" s="144">
        <v>302</v>
      </c>
      <c r="C175" s="144">
        <v>3</v>
      </c>
      <c r="D175" s="144" t="s">
        <v>43</v>
      </c>
      <c r="E175" s="145">
        <v>1950</v>
      </c>
      <c r="F175" s="144">
        <v>222</v>
      </c>
      <c r="G175" s="146">
        <f t="shared" si="39"/>
        <v>2172</v>
      </c>
      <c r="H175" s="147">
        <f t="shared" si="40"/>
        <v>2389.2000000000003</v>
      </c>
      <c r="I175" s="148" t="e">
        <f t="shared" ref="I175:I181" si="43">I174</f>
        <v>#REF!</v>
      </c>
      <c r="J175" s="108" t="e">
        <f t="shared" si="36"/>
        <v>#REF!</v>
      </c>
      <c r="K175" s="108" t="e">
        <f t="shared" si="41"/>
        <v>#REF!</v>
      </c>
      <c r="L175" s="109" t="e">
        <f t="shared" si="42"/>
        <v>#REF!</v>
      </c>
      <c r="M175" s="108" t="e">
        <f>#REF!*3000</f>
        <v>#REF!</v>
      </c>
      <c r="N175" s="144" t="s">
        <v>38</v>
      </c>
    </row>
    <row r="176" spans="1:14" x14ac:dyDescent="0.25">
      <c r="A176" s="144">
        <v>5</v>
      </c>
      <c r="B176" s="144">
        <v>401</v>
      </c>
      <c r="C176" s="144">
        <v>4</v>
      </c>
      <c r="D176" s="144" t="s">
        <v>43</v>
      </c>
      <c r="E176" s="145">
        <v>1512</v>
      </c>
      <c r="F176" s="144">
        <v>105</v>
      </c>
      <c r="G176" s="146">
        <f t="shared" si="39"/>
        <v>1617</v>
      </c>
      <c r="H176" s="147">
        <f t="shared" si="40"/>
        <v>1778.7</v>
      </c>
      <c r="I176" s="148" t="e">
        <f>I175</f>
        <v>#REF!</v>
      </c>
      <c r="J176" s="108" t="e">
        <f t="shared" si="36"/>
        <v>#REF!</v>
      </c>
      <c r="K176" s="108" t="e">
        <f t="shared" ref="K176:K177" si="44">J176*1.08</f>
        <v>#REF!</v>
      </c>
      <c r="L176" s="109" t="e">
        <f t="shared" ref="L176:L177" si="45">MROUND((K176*0.025/12),500)</f>
        <v>#REF!</v>
      </c>
      <c r="M176" s="108" t="e">
        <f>#REF!*3000</f>
        <v>#REF!</v>
      </c>
      <c r="N176" s="144" t="s">
        <v>38</v>
      </c>
    </row>
    <row r="177" spans="1:14" x14ac:dyDescent="0.25">
      <c r="A177" s="144">
        <v>6</v>
      </c>
      <c r="B177" s="144">
        <v>402</v>
      </c>
      <c r="C177" s="144">
        <v>4</v>
      </c>
      <c r="D177" s="144" t="s">
        <v>43</v>
      </c>
      <c r="E177" s="145">
        <v>1950</v>
      </c>
      <c r="F177" s="144">
        <v>222</v>
      </c>
      <c r="G177" s="146">
        <f t="shared" si="39"/>
        <v>2172</v>
      </c>
      <c r="H177" s="147">
        <f t="shared" si="40"/>
        <v>2389.2000000000003</v>
      </c>
      <c r="I177" s="148" t="e">
        <f t="shared" si="43"/>
        <v>#REF!</v>
      </c>
      <c r="J177" s="108" t="e">
        <f t="shared" si="36"/>
        <v>#REF!</v>
      </c>
      <c r="K177" s="108" t="e">
        <f t="shared" si="44"/>
        <v>#REF!</v>
      </c>
      <c r="L177" s="109" t="e">
        <f t="shared" si="45"/>
        <v>#REF!</v>
      </c>
      <c r="M177" s="108" t="e">
        <f>#REF!*3000</f>
        <v>#REF!</v>
      </c>
      <c r="N177" s="144" t="s">
        <v>38</v>
      </c>
    </row>
    <row r="178" spans="1:14" x14ac:dyDescent="0.25">
      <c r="A178" s="144">
        <v>7</v>
      </c>
      <c r="B178" s="144">
        <v>501</v>
      </c>
      <c r="C178" s="144">
        <v>5</v>
      </c>
      <c r="D178" s="144" t="s">
        <v>43</v>
      </c>
      <c r="E178" s="145">
        <v>1512</v>
      </c>
      <c r="F178" s="144">
        <v>105</v>
      </c>
      <c r="G178" s="146">
        <f t="shared" si="39"/>
        <v>1617</v>
      </c>
      <c r="H178" s="147">
        <f t="shared" si="40"/>
        <v>1778.7</v>
      </c>
      <c r="I178" s="148" t="e">
        <f>I177</f>
        <v>#REF!</v>
      </c>
      <c r="J178" s="108" t="e">
        <f t="shared" si="36"/>
        <v>#REF!</v>
      </c>
      <c r="K178" s="108" t="e">
        <f t="shared" ref="K178:K179" si="46">J178*1.08</f>
        <v>#REF!</v>
      </c>
      <c r="L178" s="109" t="e">
        <f t="shared" ref="L178:L179" si="47">MROUND((K178*0.025/12),500)</f>
        <v>#REF!</v>
      </c>
      <c r="M178" s="108" t="e">
        <f>#REF!*3000</f>
        <v>#REF!</v>
      </c>
      <c r="N178" s="144" t="s">
        <v>37</v>
      </c>
    </row>
    <row r="179" spans="1:14" x14ac:dyDescent="0.25">
      <c r="A179" s="144">
        <v>8</v>
      </c>
      <c r="B179" s="144">
        <v>502</v>
      </c>
      <c r="C179" s="144">
        <v>5</v>
      </c>
      <c r="D179" s="144" t="s">
        <v>43</v>
      </c>
      <c r="E179" s="145">
        <v>1950</v>
      </c>
      <c r="F179" s="144">
        <v>222</v>
      </c>
      <c r="G179" s="146">
        <f t="shared" si="39"/>
        <v>2172</v>
      </c>
      <c r="H179" s="147">
        <f t="shared" si="40"/>
        <v>2389.2000000000003</v>
      </c>
      <c r="I179" s="148" t="e">
        <f t="shared" si="43"/>
        <v>#REF!</v>
      </c>
      <c r="J179" s="108" t="e">
        <f t="shared" si="36"/>
        <v>#REF!</v>
      </c>
      <c r="K179" s="108" t="e">
        <f t="shared" si="46"/>
        <v>#REF!</v>
      </c>
      <c r="L179" s="109" t="e">
        <f t="shared" si="47"/>
        <v>#REF!</v>
      </c>
      <c r="M179" s="108" t="e">
        <f>#REF!*3000</f>
        <v>#REF!</v>
      </c>
      <c r="N179" s="144" t="s">
        <v>37</v>
      </c>
    </row>
    <row r="180" spans="1:14" x14ac:dyDescent="0.25">
      <c r="A180" s="144">
        <v>9</v>
      </c>
      <c r="B180" s="144">
        <v>601</v>
      </c>
      <c r="C180" s="144">
        <v>6</v>
      </c>
      <c r="D180" s="144" t="s">
        <v>43</v>
      </c>
      <c r="E180" s="145">
        <v>1512</v>
      </c>
      <c r="F180" s="144">
        <v>105</v>
      </c>
      <c r="G180" s="146">
        <f t="shared" si="39"/>
        <v>1617</v>
      </c>
      <c r="H180" s="147">
        <f t="shared" si="40"/>
        <v>1778.7</v>
      </c>
      <c r="I180" s="148" t="e">
        <f>I179</f>
        <v>#REF!</v>
      </c>
      <c r="J180" s="108" t="e">
        <f t="shared" si="36"/>
        <v>#REF!</v>
      </c>
      <c r="K180" s="108" t="e">
        <f t="shared" ref="K180:K181" si="48">J180*1.08</f>
        <v>#REF!</v>
      </c>
      <c r="L180" s="109" t="e">
        <f t="shared" ref="L180:L181" si="49">MROUND((K180*0.025/12),500)</f>
        <v>#REF!</v>
      </c>
      <c r="M180" s="108" t="e">
        <f>#REF!*3000</f>
        <v>#REF!</v>
      </c>
      <c r="N180" s="144" t="s">
        <v>38</v>
      </c>
    </row>
    <row r="181" spans="1:14" x14ac:dyDescent="0.25">
      <c r="A181" s="144">
        <v>10</v>
      </c>
      <c r="B181" s="144">
        <v>602</v>
      </c>
      <c r="C181" s="144">
        <v>6</v>
      </c>
      <c r="D181" s="144" t="s">
        <v>43</v>
      </c>
      <c r="E181" s="145">
        <v>1950</v>
      </c>
      <c r="F181" s="144">
        <v>222</v>
      </c>
      <c r="G181" s="146">
        <f t="shared" si="39"/>
        <v>2172</v>
      </c>
      <c r="H181" s="147">
        <f t="shared" si="40"/>
        <v>2389.2000000000003</v>
      </c>
      <c r="I181" s="148" t="e">
        <f t="shared" si="43"/>
        <v>#REF!</v>
      </c>
      <c r="J181" s="108" t="e">
        <f t="shared" si="36"/>
        <v>#REF!</v>
      </c>
      <c r="K181" s="108" t="e">
        <f t="shared" si="48"/>
        <v>#REF!</v>
      </c>
      <c r="L181" s="109" t="e">
        <f t="shared" si="49"/>
        <v>#REF!</v>
      </c>
      <c r="M181" s="108" t="e">
        <f>#REF!*3000</f>
        <v>#REF!</v>
      </c>
      <c r="N181" s="144" t="s">
        <v>38</v>
      </c>
    </row>
    <row r="182" spans="1:14" x14ac:dyDescent="0.25">
      <c r="A182" s="144">
        <v>11</v>
      </c>
      <c r="B182" s="144">
        <v>701</v>
      </c>
      <c r="C182" s="144">
        <v>7</v>
      </c>
      <c r="D182" s="144" t="s">
        <v>43</v>
      </c>
      <c r="E182" s="145">
        <v>2627</v>
      </c>
      <c r="F182" s="144">
        <v>328</v>
      </c>
      <c r="G182" s="146">
        <f t="shared" si="39"/>
        <v>2955</v>
      </c>
      <c r="H182" s="147">
        <f t="shared" si="40"/>
        <v>3250.5000000000005</v>
      </c>
      <c r="I182" s="148" t="e">
        <f>I181</f>
        <v>#REF!</v>
      </c>
      <c r="J182" s="108" t="e">
        <f t="shared" si="36"/>
        <v>#REF!</v>
      </c>
      <c r="K182" s="108" t="e">
        <f t="shared" ref="K182" si="50">J182*1.08</f>
        <v>#REF!</v>
      </c>
      <c r="L182" s="109" t="e">
        <f t="shared" ref="L182" si="51">MROUND((K182*0.025/12),500)</f>
        <v>#REF!</v>
      </c>
      <c r="M182" s="108" t="e">
        <f>#REF!*3000</f>
        <v>#REF!</v>
      </c>
      <c r="N182" s="144" t="s">
        <v>38</v>
      </c>
    </row>
    <row r="183" spans="1:14" x14ac:dyDescent="0.25">
      <c r="A183" s="144">
        <v>12</v>
      </c>
      <c r="B183" s="144">
        <v>801</v>
      </c>
      <c r="C183" s="144">
        <v>8</v>
      </c>
      <c r="D183" s="144" t="s">
        <v>43</v>
      </c>
      <c r="E183" s="145">
        <v>1512</v>
      </c>
      <c r="F183" s="144">
        <v>105</v>
      </c>
      <c r="G183" s="146">
        <f t="shared" si="39"/>
        <v>1617</v>
      </c>
      <c r="H183" s="147">
        <f t="shared" si="40"/>
        <v>1778.7</v>
      </c>
      <c r="I183" s="148" t="e">
        <f>#REF!</f>
        <v>#REF!</v>
      </c>
      <c r="J183" s="108" t="e">
        <f t="shared" si="36"/>
        <v>#REF!</v>
      </c>
      <c r="K183" s="108" t="e">
        <f t="shared" ref="K183:K184" si="52">J183*1.08</f>
        <v>#REF!</v>
      </c>
      <c r="L183" s="109" t="e">
        <f t="shared" ref="L183:L184" si="53">MROUND((K183*0.025/12),500)</f>
        <v>#REF!</v>
      </c>
      <c r="M183" s="108" t="e">
        <f>#REF!*3000</f>
        <v>#REF!</v>
      </c>
      <c r="N183" s="144" t="s">
        <v>38</v>
      </c>
    </row>
    <row r="184" spans="1:14" x14ac:dyDescent="0.25">
      <c r="A184" s="144">
        <v>13</v>
      </c>
      <c r="B184" s="144">
        <v>802</v>
      </c>
      <c r="C184" s="144">
        <v>8</v>
      </c>
      <c r="D184" s="144" t="s">
        <v>43</v>
      </c>
      <c r="E184" s="145">
        <v>1950</v>
      </c>
      <c r="F184" s="144">
        <v>222</v>
      </c>
      <c r="G184" s="146">
        <f t="shared" si="39"/>
        <v>2172</v>
      </c>
      <c r="H184" s="147">
        <f t="shared" si="40"/>
        <v>2389.2000000000003</v>
      </c>
      <c r="I184" s="148" t="e">
        <f t="shared" ref="I184:I188" si="54">I183</f>
        <v>#REF!</v>
      </c>
      <c r="J184" s="108" t="e">
        <f t="shared" si="36"/>
        <v>#REF!</v>
      </c>
      <c r="K184" s="108" t="e">
        <f t="shared" si="52"/>
        <v>#REF!</v>
      </c>
      <c r="L184" s="109" t="e">
        <f t="shared" si="53"/>
        <v>#REF!</v>
      </c>
      <c r="M184" s="108" t="e">
        <f>#REF!*3000</f>
        <v>#REF!</v>
      </c>
      <c r="N184" s="144" t="s">
        <v>38</v>
      </c>
    </row>
    <row r="185" spans="1:14" x14ac:dyDescent="0.25">
      <c r="A185" s="144">
        <v>14</v>
      </c>
      <c r="B185" s="144">
        <v>901</v>
      </c>
      <c r="C185" s="144">
        <v>9</v>
      </c>
      <c r="D185" s="144" t="s">
        <v>43</v>
      </c>
      <c r="E185" s="145">
        <v>1512</v>
      </c>
      <c r="F185" s="144">
        <v>105</v>
      </c>
      <c r="G185" s="146">
        <f t="shared" si="39"/>
        <v>1617</v>
      </c>
      <c r="H185" s="147">
        <f t="shared" si="40"/>
        <v>1778.7</v>
      </c>
      <c r="I185" s="148" t="e">
        <f>I184</f>
        <v>#REF!</v>
      </c>
      <c r="J185" s="108" t="e">
        <f t="shared" si="36"/>
        <v>#REF!</v>
      </c>
      <c r="K185" s="108" t="e">
        <f t="shared" ref="K185:K186" si="55">J185*1.08</f>
        <v>#REF!</v>
      </c>
      <c r="L185" s="109" t="e">
        <f t="shared" ref="L185:L186" si="56">MROUND((K185*0.025/12),500)</f>
        <v>#REF!</v>
      </c>
      <c r="M185" s="108" t="e">
        <f>#REF!*3000</f>
        <v>#REF!</v>
      </c>
      <c r="N185" s="144" t="s">
        <v>38</v>
      </c>
    </row>
    <row r="186" spans="1:14" x14ac:dyDescent="0.25">
      <c r="A186" s="144">
        <v>15</v>
      </c>
      <c r="B186" s="144">
        <v>902</v>
      </c>
      <c r="C186" s="144">
        <v>9</v>
      </c>
      <c r="D186" s="144" t="s">
        <v>43</v>
      </c>
      <c r="E186" s="145">
        <v>1950</v>
      </c>
      <c r="F186" s="144">
        <v>222</v>
      </c>
      <c r="G186" s="146">
        <f t="shared" si="39"/>
        <v>2172</v>
      </c>
      <c r="H186" s="147">
        <f t="shared" si="40"/>
        <v>2389.2000000000003</v>
      </c>
      <c r="I186" s="148" t="e">
        <f>I185</f>
        <v>#REF!</v>
      </c>
      <c r="J186" s="108" t="e">
        <f t="shared" si="36"/>
        <v>#REF!</v>
      </c>
      <c r="K186" s="108" t="e">
        <f t="shared" si="55"/>
        <v>#REF!</v>
      </c>
      <c r="L186" s="109" t="e">
        <f t="shared" si="56"/>
        <v>#REF!</v>
      </c>
      <c r="M186" s="108" t="e">
        <f>#REF!*3000</f>
        <v>#REF!</v>
      </c>
      <c r="N186" s="144" t="s">
        <v>37</v>
      </c>
    </row>
    <row r="187" spans="1:14" x14ac:dyDescent="0.25">
      <c r="A187" s="144">
        <v>16</v>
      </c>
      <c r="B187" s="144">
        <v>1001</v>
      </c>
      <c r="C187" s="144">
        <v>10</v>
      </c>
      <c r="D187" s="144" t="s">
        <v>43</v>
      </c>
      <c r="E187" s="145">
        <v>1512</v>
      </c>
      <c r="F187" s="144">
        <v>105</v>
      </c>
      <c r="G187" s="146">
        <f t="shared" si="39"/>
        <v>1617</v>
      </c>
      <c r="H187" s="147">
        <f t="shared" si="40"/>
        <v>1778.7</v>
      </c>
      <c r="I187" s="148" t="e">
        <f>I186</f>
        <v>#REF!</v>
      </c>
      <c r="J187" s="108" t="e">
        <f t="shared" si="36"/>
        <v>#REF!</v>
      </c>
      <c r="K187" s="108" t="e">
        <f t="shared" ref="K187:K188" si="57">J187*1.08</f>
        <v>#REF!</v>
      </c>
      <c r="L187" s="109" t="e">
        <f t="shared" ref="L187:L188" si="58">MROUND((K187*0.025/12),500)</f>
        <v>#REF!</v>
      </c>
      <c r="M187" s="108" t="e">
        <f>#REF!*3000</f>
        <v>#REF!</v>
      </c>
      <c r="N187" s="144" t="s">
        <v>38</v>
      </c>
    </row>
    <row r="188" spans="1:14" x14ac:dyDescent="0.25">
      <c r="A188" s="144">
        <v>17</v>
      </c>
      <c r="B188" s="144">
        <v>1002</v>
      </c>
      <c r="C188" s="144">
        <v>10</v>
      </c>
      <c r="D188" s="144" t="s">
        <v>43</v>
      </c>
      <c r="E188" s="145">
        <v>1950</v>
      </c>
      <c r="F188" s="144">
        <v>222</v>
      </c>
      <c r="G188" s="146">
        <f t="shared" si="39"/>
        <v>2172</v>
      </c>
      <c r="H188" s="147">
        <f t="shared" si="40"/>
        <v>2389.2000000000003</v>
      </c>
      <c r="I188" s="148" t="e">
        <f t="shared" si="54"/>
        <v>#REF!</v>
      </c>
      <c r="J188" s="108" t="e">
        <f t="shared" si="36"/>
        <v>#REF!</v>
      </c>
      <c r="K188" s="108" t="e">
        <f t="shared" si="57"/>
        <v>#REF!</v>
      </c>
      <c r="L188" s="109" t="e">
        <f t="shared" si="58"/>
        <v>#REF!</v>
      </c>
      <c r="M188" s="108" t="e">
        <f>#REF!*3000</f>
        <v>#REF!</v>
      </c>
      <c r="N188" s="144" t="s">
        <v>38</v>
      </c>
    </row>
    <row r="189" spans="1:14" x14ac:dyDescent="0.25">
      <c r="A189" s="144">
        <v>18</v>
      </c>
      <c r="B189" s="144">
        <v>1101</v>
      </c>
      <c r="C189" s="144">
        <v>11</v>
      </c>
      <c r="D189" s="144" t="s">
        <v>43</v>
      </c>
      <c r="E189" s="145">
        <v>1512</v>
      </c>
      <c r="F189" s="144">
        <v>105</v>
      </c>
      <c r="G189" s="146">
        <f t="shared" si="39"/>
        <v>1617</v>
      </c>
      <c r="H189" s="147">
        <f t="shared" si="40"/>
        <v>1778.7</v>
      </c>
      <c r="I189" s="148" t="e">
        <f>I188</f>
        <v>#REF!</v>
      </c>
      <c r="J189" s="108" t="e">
        <f t="shared" si="36"/>
        <v>#REF!</v>
      </c>
      <c r="K189" s="108" t="e">
        <f t="shared" ref="K189:K190" si="59">J189*1.08</f>
        <v>#REF!</v>
      </c>
      <c r="L189" s="109" t="e">
        <f t="shared" ref="L189:L190" si="60">MROUND((K189*0.025/12),500)</f>
        <v>#REF!</v>
      </c>
      <c r="M189" s="108" t="e">
        <f>#REF!*3000</f>
        <v>#REF!</v>
      </c>
      <c r="N189" s="144" t="s">
        <v>38</v>
      </c>
    </row>
    <row r="190" spans="1:14" x14ac:dyDescent="0.25">
      <c r="A190" s="144">
        <v>19</v>
      </c>
      <c r="B190" s="144">
        <v>1102</v>
      </c>
      <c r="C190" s="144">
        <v>11</v>
      </c>
      <c r="D190" s="144" t="s">
        <v>43</v>
      </c>
      <c r="E190" s="145">
        <v>1950</v>
      </c>
      <c r="F190" s="144">
        <v>222</v>
      </c>
      <c r="G190" s="146">
        <f t="shared" si="39"/>
        <v>2172</v>
      </c>
      <c r="H190" s="147">
        <f t="shared" si="40"/>
        <v>2389.2000000000003</v>
      </c>
      <c r="I190" s="148" t="e">
        <f>I189</f>
        <v>#REF!</v>
      </c>
      <c r="J190" s="108" t="e">
        <f t="shared" si="36"/>
        <v>#REF!</v>
      </c>
      <c r="K190" s="108" t="e">
        <f t="shared" si="59"/>
        <v>#REF!</v>
      </c>
      <c r="L190" s="109" t="e">
        <f t="shared" si="60"/>
        <v>#REF!</v>
      </c>
      <c r="M190" s="108" t="e">
        <f>#REF!*3000</f>
        <v>#REF!</v>
      </c>
      <c r="N190" s="144" t="s">
        <v>38</v>
      </c>
    </row>
    <row r="191" spans="1:14" x14ac:dyDescent="0.25">
      <c r="A191" s="144">
        <v>20</v>
      </c>
      <c r="B191" s="144">
        <v>1201</v>
      </c>
      <c r="C191" s="144">
        <v>12</v>
      </c>
      <c r="D191" s="144" t="s">
        <v>43</v>
      </c>
      <c r="E191" s="145">
        <v>1512</v>
      </c>
      <c r="F191" s="144">
        <v>105</v>
      </c>
      <c r="G191" s="146">
        <f t="shared" si="39"/>
        <v>1617</v>
      </c>
      <c r="H191" s="147">
        <f t="shared" si="40"/>
        <v>1778.7</v>
      </c>
      <c r="I191" s="148" t="e">
        <f>I190</f>
        <v>#REF!</v>
      </c>
      <c r="J191" s="108" t="e">
        <f t="shared" si="36"/>
        <v>#REF!</v>
      </c>
      <c r="K191" s="108" t="e">
        <f t="shared" ref="K191:K192" si="61">J191*1.08</f>
        <v>#REF!</v>
      </c>
      <c r="L191" s="109" t="e">
        <f t="shared" ref="L191:L192" si="62">MROUND((K191*0.025/12),500)</f>
        <v>#REF!</v>
      </c>
      <c r="M191" s="108" t="e">
        <f>#REF!*3000</f>
        <v>#REF!</v>
      </c>
      <c r="N191" s="144" t="s">
        <v>37</v>
      </c>
    </row>
    <row r="192" spans="1:14" x14ac:dyDescent="0.25">
      <c r="A192" s="144">
        <v>21</v>
      </c>
      <c r="B192" s="144">
        <v>1202</v>
      </c>
      <c r="C192" s="144">
        <v>12</v>
      </c>
      <c r="D192" s="144" t="s">
        <v>43</v>
      </c>
      <c r="E192" s="145">
        <v>1950</v>
      </c>
      <c r="F192" s="144">
        <v>222</v>
      </c>
      <c r="G192" s="146">
        <f t="shared" si="39"/>
        <v>2172</v>
      </c>
      <c r="H192" s="147">
        <f t="shared" si="40"/>
        <v>2389.2000000000003</v>
      </c>
      <c r="I192" s="148" t="e">
        <f t="shared" ref="I192:I203" si="63">I191</f>
        <v>#REF!</v>
      </c>
      <c r="J192" s="108" t="e">
        <f t="shared" si="36"/>
        <v>#REF!</v>
      </c>
      <c r="K192" s="108" t="e">
        <f t="shared" si="61"/>
        <v>#REF!</v>
      </c>
      <c r="L192" s="109" t="e">
        <f t="shared" si="62"/>
        <v>#REF!</v>
      </c>
      <c r="M192" s="108" t="e">
        <f>#REF!*3000</f>
        <v>#REF!</v>
      </c>
      <c r="N192" s="144" t="s">
        <v>37</v>
      </c>
    </row>
    <row r="193" spans="1:14" x14ac:dyDescent="0.25">
      <c r="A193" s="144">
        <v>22</v>
      </c>
      <c r="B193" s="144">
        <v>1301</v>
      </c>
      <c r="C193" s="144">
        <v>13</v>
      </c>
      <c r="D193" s="144" t="s">
        <v>43</v>
      </c>
      <c r="E193" s="145">
        <v>1512</v>
      </c>
      <c r="F193" s="144">
        <v>105</v>
      </c>
      <c r="G193" s="146">
        <f t="shared" si="39"/>
        <v>1617</v>
      </c>
      <c r="H193" s="147">
        <f t="shared" si="40"/>
        <v>1778.7</v>
      </c>
      <c r="I193" s="148" t="e">
        <f>I192</f>
        <v>#REF!</v>
      </c>
      <c r="J193" s="108" t="e">
        <f t="shared" si="36"/>
        <v>#REF!</v>
      </c>
      <c r="K193" s="108" t="e">
        <f t="shared" ref="K193:K194" si="64">J193*1.08</f>
        <v>#REF!</v>
      </c>
      <c r="L193" s="109" t="e">
        <f t="shared" ref="L193:L194" si="65">MROUND((K193*0.025/12),500)</f>
        <v>#REF!</v>
      </c>
      <c r="M193" s="108" t="e">
        <f>#REF!*3000</f>
        <v>#REF!</v>
      </c>
      <c r="N193" s="144" t="s">
        <v>38</v>
      </c>
    </row>
    <row r="194" spans="1:14" x14ac:dyDescent="0.25">
      <c r="A194" s="144">
        <v>23</v>
      </c>
      <c r="B194" s="144">
        <v>1302</v>
      </c>
      <c r="C194" s="144">
        <v>13</v>
      </c>
      <c r="D194" s="144" t="s">
        <v>43</v>
      </c>
      <c r="E194" s="145">
        <v>1950</v>
      </c>
      <c r="F194" s="144">
        <v>222</v>
      </c>
      <c r="G194" s="146">
        <f t="shared" si="39"/>
        <v>2172</v>
      </c>
      <c r="H194" s="147">
        <f t="shared" si="40"/>
        <v>2389.2000000000003</v>
      </c>
      <c r="I194" s="148" t="e">
        <f t="shared" si="63"/>
        <v>#REF!</v>
      </c>
      <c r="J194" s="108" t="e">
        <f t="shared" si="36"/>
        <v>#REF!</v>
      </c>
      <c r="K194" s="108" t="e">
        <f t="shared" si="64"/>
        <v>#REF!</v>
      </c>
      <c r="L194" s="109" t="e">
        <f t="shared" si="65"/>
        <v>#REF!</v>
      </c>
      <c r="M194" s="108" t="e">
        <f>#REF!*3000</f>
        <v>#REF!</v>
      </c>
      <c r="N194" s="144" t="s">
        <v>38</v>
      </c>
    </row>
    <row r="195" spans="1:14" x14ac:dyDescent="0.25">
      <c r="A195" s="144">
        <v>24</v>
      </c>
      <c r="B195" s="144">
        <v>1401</v>
      </c>
      <c r="C195" s="144">
        <v>14</v>
      </c>
      <c r="D195" s="144" t="s">
        <v>43</v>
      </c>
      <c r="E195" s="145">
        <v>2793</v>
      </c>
      <c r="F195" s="144">
        <v>328</v>
      </c>
      <c r="G195" s="146">
        <f t="shared" si="39"/>
        <v>3121</v>
      </c>
      <c r="H195" s="147">
        <f t="shared" si="40"/>
        <v>3433.1000000000004</v>
      </c>
      <c r="I195" s="148" t="e">
        <f>I194+250</f>
        <v>#REF!</v>
      </c>
      <c r="J195" s="108" t="e">
        <f t="shared" si="36"/>
        <v>#REF!</v>
      </c>
      <c r="K195" s="108" t="e">
        <f t="shared" ref="K195" si="66">J195*1.08</f>
        <v>#REF!</v>
      </c>
      <c r="L195" s="109" t="e">
        <f t="shared" ref="L195" si="67">MROUND((K195*0.025/12),500)</f>
        <v>#REF!</v>
      </c>
      <c r="M195" s="108" t="e">
        <f>#REF!*3000</f>
        <v>#REF!</v>
      </c>
      <c r="N195" s="144" t="s">
        <v>38</v>
      </c>
    </row>
    <row r="196" spans="1:14" x14ac:dyDescent="0.25">
      <c r="A196" s="144">
        <v>25</v>
      </c>
      <c r="B196" s="144">
        <v>1501</v>
      </c>
      <c r="C196" s="144">
        <v>15</v>
      </c>
      <c r="D196" s="144" t="s">
        <v>43</v>
      </c>
      <c r="E196" s="145">
        <v>1512</v>
      </c>
      <c r="F196" s="144">
        <v>105</v>
      </c>
      <c r="G196" s="146">
        <f t="shared" si="39"/>
        <v>1617</v>
      </c>
      <c r="H196" s="147">
        <f t="shared" si="40"/>
        <v>1778.7</v>
      </c>
      <c r="I196" s="148" t="e">
        <f>#REF!</f>
        <v>#REF!</v>
      </c>
      <c r="J196" s="108" t="e">
        <f t="shared" si="36"/>
        <v>#REF!</v>
      </c>
      <c r="K196" s="108" t="e">
        <f t="shared" ref="K196:K197" si="68">J196*1.08</f>
        <v>#REF!</v>
      </c>
      <c r="L196" s="109" t="e">
        <f t="shared" ref="L196:L197" si="69">MROUND((K196*0.025/12),500)</f>
        <v>#REF!</v>
      </c>
      <c r="M196" s="108" t="e">
        <f>#REF!*3000</f>
        <v>#REF!</v>
      </c>
      <c r="N196" s="144" t="s">
        <v>38</v>
      </c>
    </row>
    <row r="197" spans="1:14" x14ac:dyDescent="0.25">
      <c r="A197" s="144">
        <v>26</v>
      </c>
      <c r="B197" s="144">
        <v>1502</v>
      </c>
      <c r="C197" s="144">
        <v>15</v>
      </c>
      <c r="D197" s="144" t="s">
        <v>43</v>
      </c>
      <c r="E197" s="145">
        <v>1950</v>
      </c>
      <c r="F197" s="144">
        <v>222</v>
      </c>
      <c r="G197" s="146">
        <f t="shared" si="39"/>
        <v>2172</v>
      </c>
      <c r="H197" s="147">
        <f t="shared" si="40"/>
        <v>2389.2000000000003</v>
      </c>
      <c r="I197" s="148" t="e">
        <f t="shared" si="63"/>
        <v>#REF!</v>
      </c>
      <c r="J197" s="108" t="e">
        <f t="shared" si="36"/>
        <v>#REF!</v>
      </c>
      <c r="K197" s="108" t="e">
        <f t="shared" si="68"/>
        <v>#REF!</v>
      </c>
      <c r="L197" s="109" t="e">
        <f t="shared" si="69"/>
        <v>#REF!</v>
      </c>
      <c r="M197" s="108" t="e">
        <f>#REF!*3000</f>
        <v>#REF!</v>
      </c>
      <c r="N197" s="144" t="s">
        <v>38</v>
      </c>
    </row>
    <row r="198" spans="1:14" x14ac:dyDescent="0.25">
      <c r="A198" s="144">
        <v>27</v>
      </c>
      <c r="B198" s="144">
        <v>1601</v>
      </c>
      <c r="C198" s="144">
        <v>16</v>
      </c>
      <c r="D198" s="144" t="s">
        <v>43</v>
      </c>
      <c r="E198" s="145">
        <v>1512</v>
      </c>
      <c r="F198" s="144">
        <v>105</v>
      </c>
      <c r="G198" s="146">
        <f t="shared" si="39"/>
        <v>1617</v>
      </c>
      <c r="H198" s="147">
        <f t="shared" si="40"/>
        <v>1778.7</v>
      </c>
      <c r="I198" s="148" t="e">
        <f>I197</f>
        <v>#REF!</v>
      </c>
      <c r="J198" s="108" t="e">
        <f t="shared" si="36"/>
        <v>#REF!</v>
      </c>
      <c r="K198" s="108" t="e">
        <f t="shared" ref="K198:K199" si="70">J198*1.08</f>
        <v>#REF!</v>
      </c>
      <c r="L198" s="109" t="e">
        <f t="shared" ref="L198:L199" si="71">MROUND((K198*0.025/12),500)</f>
        <v>#REF!</v>
      </c>
      <c r="M198" s="108" t="e">
        <f>#REF!*3000</f>
        <v>#REF!</v>
      </c>
      <c r="N198" s="144" t="s">
        <v>38</v>
      </c>
    </row>
    <row r="199" spans="1:14" x14ac:dyDescent="0.25">
      <c r="A199" s="144">
        <v>28</v>
      </c>
      <c r="B199" s="144">
        <v>1602</v>
      </c>
      <c r="C199" s="144">
        <v>16</v>
      </c>
      <c r="D199" s="144" t="s">
        <v>43</v>
      </c>
      <c r="E199" s="145">
        <v>1950</v>
      </c>
      <c r="F199" s="144">
        <v>222</v>
      </c>
      <c r="G199" s="146">
        <f t="shared" si="39"/>
        <v>2172</v>
      </c>
      <c r="H199" s="147">
        <f t="shared" si="40"/>
        <v>2389.2000000000003</v>
      </c>
      <c r="I199" s="148" t="e">
        <f t="shared" si="63"/>
        <v>#REF!</v>
      </c>
      <c r="J199" s="108" t="e">
        <f t="shared" si="36"/>
        <v>#REF!</v>
      </c>
      <c r="K199" s="108" t="e">
        <f t="shared" si="70"/>
        <v>#REF!</v>
      </c>
      <c r="L199" s="109" t="e">
        <f t="shared" si="71"/>
        <v>#REF!</v>
      </c>
      <c r="M199" s="108" t="e">
        <f>#REF!*3000</f>
        <v>#REF!</v>
      </c>
      <c r="N199" s="144" t="s">
        <v>38</v>
      </c>
    </row>
    <row r="200" spans="1:14" x14ac:dyDescent="0.25">
      <c r="A200" s="144">
        <v>29</v>
      </c>
      <c r="B200" s="144">
        <v>1701</v>
      </c>
      <c r="C200" s="144">
        <v>17</v>
      </c>
      <c r="D200" s="144" t="s">
        <v>43</v>
      </c>
      <c r="E200" s="145">
        <v>1512</v>
      </c>
      <c r="F200" s="144">
        <v>105</v>
      </c>
      <c r="G200" s="146">
        <f t="shared" si="39"/>
        <v>1617</v>
      </c>
      <c r="H200" s="147">
        <f t="shared" si="40"/>
        <v>1778.7</v>
      </c>
      <c r="I200" s="148" t="e">
        <f>I199</f>
        <v>#REF!</v>
      </c>
      <c r="J200" s="108" t="e">
        <f t="shared" si="36"/>
        <v>#REF!</v>
      </c>
      <c r="K200" s="108" t="e">
        <f t="shared" ref="K200:K201" si="72">J200*1.08</f>
        <v>#REF!</v>
      </c>
      <c r="L200" s="109" t="e">
        <f t="shared" ref="L200:L201" si="73">MROUND((K200*0.025/12),500)</f>
        <v>#REF!</v>
      </c>
      <c r="M200" s="108" t="e">
        <f>#REF!*3000</f>
        <v>#REF!</v>
      </c>
      <c r="N200" s="144" t="s">
        <v>38</v>
      </c>
    </row>
    <row r="201" spans="1:14" x14ac:dyDescent="0.25">
      <c r="A201" s="144">
        <v>30</v>
      </c>
      <c r="B201" s="144">
        <v>1702</v>
      </c>
      <c r="C201" s="144">
        <v>17</v>
      </c>
      <c r="D201" s="144" t="s">
        <v>43</v>
      </c>
      <c r="E201" s="145">
        <v>1950</v>
      </c>
      <c r="F201" s="144">
        <v>222</v>
      </c>
      <c r="G201" s="146">
        <f t="shared" si="39"/>
        <v>2172</v>
      </c>
      <c r="H201" s="147">
        <f t="shared" si="40"/>
        <v>2389.2000000000003</v>
      </c>
      <c r="I201" s="148" t="e">
        <f t="shared" si="63"/>
        <v>#REF!</v>
      </c>
      <c r="J201" s="108" t="e">
        <f t="shared" si="36"/>
        <v>#REF!</v>
      </c>
      <c r="K201" s="108" t="e">
        <f t="shared" si="72"/>
        <v>#REF!</v>
      </c>
      <c r="L201" s="109" t="e">
        <f t="shared" si="73"/>
        <v>#REF!</v>
      </c>
      <c r="M201" s="108" t="e">
        <f>#REF!*3000</f>
        <v>#REF!</v>
      </c>
      <c r="N201" s="144" t="s">
        <v>38</v>
      </c>
    </row>
    <row r="202" spans="1:14" x14ac:dyDescent="0.25">
      <c r="A202" s="144">
        <v>31</v>
      </c>
      <c r="B202" s="144">
        <v>1801</v>
      </c>
      <c r="C202" s="144">
        <v>18</v>
      </c>
      <c r="D202" s="144" t="s">
        <v>43</v>
      </c>
      <c r="E202" s="145">
        <v>1512</v>
      </c>
      <c r="F202" s="144">
        <v>105</v>
      </c>
      <c r="G202" s="146">
        <f t="shared" si="39"/>
        <v>1617</v>
      </c>
      <c r="H202" s="147">
        <f t="shared" si="40"/>
        <v>1778.7</v>
      </c>
      <c r="I202" s="148" t="e">
        <f>I201</f>
        <v>#REF!</v>
      </c>
      <c r="J202" s="108" t="e">
        <f t="shared" si="36"/>
        <v>#REF!</v>
      </c>
      <c r="K202" s="108" t="e">
        <f t="shared" ref="K202:K203" si="74">J202*1.08</f>
        <v>#REF!</v>
      </c>
      <c r="L202" s="109" t="e">
        <f t="shared" ref="L202:L203" si="75">MROUND((K202*0.025/12),500)</f>
        <v>#REF!</v>
      </c>
      <c r="M202" s="108" t="e">
        <f>#REF!*3000</f>
        <v>#REF!</v>
      </c>
      <c r="N202" s="144" t="s">
        <v>38</v>
      </c>
    </row>
    <row r="203" spans="1:14" x14ac:dyDescent="0.25">
      <c r="A203" s="144">
        <v>32</v>
      </c>
      <c r="B203" s="144">
        <v>1802</v>
      </c>
      <c r="C203" s="144">
        <v>18</v>
      </c>
      <c r="D203" s="144" t="s">
        <v>43</v>
      </c>
      <c r="E203" s="145">
        <v>1950</v>
      </c>
      <c r="F203" s="144">
        <v>222</v>
      </c>
      <c r="G203" s="146">
        <f t="shared" si="39"/>
        <v>2172</v>
      </c>
      <c r="H203" s="147">
        <f t="shared" si="40"/>
        <v>2389.2000000000003</v>
      </c>
      <c r="I203" s="148" t="e">
        <f t="shared" si="63"/>
        <v>#REF!</v>
      </c>
      <c r="J203" s="108" t="e">
        <f t="shared" si="36"/>
        <v>#REF!</v>
      </c>
      <c r="K203" s="108" t="e">
        <f t="shared" si="74"/>
        <v>#REF!</v>
      </c>
      <c r="L203" s="109" t="e">
        <f t="shared" si="75"/>
        <v>#REF!</v>
      </c>
      <c r="M203" s="108" t="e">
        <f>#REF!*3000</f>
        <v>#REF!</v>
      </c>
      <c r="N203" s="144" t="s">
        <v>38</v>
      </c>
    </row>
    <row r="204" spans="1:14" x14ac:dyDescent="0.25">
      <c r="A204" s="188" t="s">
        <v>5</v>
      </c>
      <c r="B204" s="189"/>
      <c r="C204" s="189"/>
      <c r="D204" s="190"/>
      <c r="E204" s="149"/>
      <c r="F204" s="144"/>
      <c r="G204" s="149">
        <f>SUM(G172:G203)</f>
        <v>62911</v>
      </c>
      <c r="H204" s="149">
        <f>SUM(H172:H203)</f>
        <v>69202.099999999962</v>
      </c>
      <c r="I204" s="150"/>
      <c r="J204" s="150"/>
      <c r="K204" s="150"/>
      <c r="L204" s="150"/>
      <c r="M204" s="150"/>
      <c r="N204" s="150"/>
    </row>
    <row r="207" spans="1:14" ht="15.75" x14ac:dyDescent="0.25">
      <c r="A207" s="185" t="s">
        <v>106</v>
      </c>
      <c r="B207" s="186"/>
      <c r="C207" s="186"/>
      <c r="D207" s="186"/>
      <c r="E207" s="186"/>
      <c r="F207" s="186"/>
      <c r="G207" s="186"/>
      <c r="H207" s="186"/>
      <c r="I207" s="186"/>
      <c r="J207" s="186"/>
      <c r="K207" s="186"/>
      <c r="L207" s="186"/>
      <c r="M207" s="186"/>
      <c r="N207" s="187"/>
    </row>
    <row r="208" spans="1:14" ht="72" x14ac:dyDescent="0.25">
      <c r="A208" s="102" t="s">
        <v>1</v>
      </c>
      <c r="B208" s="103" t="s">
        <v>0</v>
      </c>
      <c r="C208" s="103" t="s">
        <v>3</v>
      </c>
      <c r="D208" s="103" t="s">
        <v>2</v>
      </c>
      <c r="E208" s="103" t="s">
        <v>21</v>
      </c>
      <c r="F208" s="141" t="s">
        <v>98</v>
      </c>
      <c r="G208" s="103" t="s">
        <v>99</v>
      </c>
      <c r="H208" s="103" t="s">
        <v>4</v>
      </c>
      <c r="I208" s="128" t="s">
        <v>76</v>
      </c>
      <c r="J208" s="128" t="s">
        <v>77</v>
      </c>
      <c r="K208" s="128" t="s">
        <v>78</v>
      </c>
      <c r="L208" s="128" t="s">
        <v>79</v>
      </c>
      <c r="M208" s="128" t="s">
        <v>80</v>
      </c>
      <c r="N208" s="150" t="s">
        <v>102</v>
      </c>
    </row>
    <row r="209" spans="1:14" x14ac:dyDescent="0.25">
      <c r="A209" s="144">
        <v>1</v>
      </c>
      <c r="B209" s="144">
        <v>201</v>
      </c>
      <c r="C209" s="144">
        <v>2</v>
      </c>
      <c r="D209" s="144" t="s">
        <v>43</v>
      </c>
      <c r="E209" s="145">
        <v>1309</v>
      </c>
      <c r="F209" s="144">
        <v>42</v>
      </c>
      <c r="G209" s="146">
        <f>E209+F209</f>
        <v>1351</v>
      </c>
      <c r="H209" s="146">
        <f>G209*1.1</f>
        <v>1486.1000000000001</v>
      </c>
      <c r="I209" s="148" t="e">
        <f>#REF!+250</f>
        <v>#REF!</v>
      </c>
      <c r="J209" s="108" t="e">
        <f t="shared" ref="J209:J242" si="76">E209*I209</f>
        <v>#REF!</v>
      </c>
      <c r="K209" s="108" t="e">
        <f t="shared" ref="K209:K242" si="77">J209*1.08</f>
        <v>#REF!</v>
      </c>
      <c r="L209" s="109" t="e">
        <f t="shared" ref="L209:L242" si="78">MROUND((K209*0.025/12),500)</f>
        <v>#REF!</v>
      </c>
      <c r="M209" s="108" t="e">
        <f>#REF!*3000</f>
        <v>#REF!</v>
      </c>
      <c r="N209" s="144" t="s">
        <v>38</v>
      </c>
    </row>
    <row r="210" spans="1:14" x14ac:dyDescent="0.25">
      <c r="A210" s="144">
        <v>2</v>
      </c>
      <c r="B210" s="144">
        <v>202</v>
      </c>
      <c r="C210" s="144">
        <v>2</v>
      </c>
      <c r="D210" s="144" t="s">
        <v>43</v>
      </c>
      <c r="E210" s="145">
        <v>1259</v>
      </c>
      <c r="F210" s="144">
        <v>86</v>
      </c>
      <c r="G210" s="146">
        <f t="shared" ref="G210:G242" si="79">E210+F210</f>
        <v>1345</v>
      </c>
      <c r="H210" s="146">
        <f t="shared" ref="H210:H242" si="80">G210*1.1</f>
        <v>1479.5000000000002</v>
      </c>
      <c r="I210" s="148" t="e">
        <f>I209</f>
        <v>#REF!</v>
      </c>
      <c r="J210" s="108" t="e">
        <f t="shared" si="76"/>
        <v>#REF!</v>
      </c>
      <c r="K210" s="108" t="e">
        <f t="shared" si="77"/>
        <v>#REF!</v>
      </c>
      <c r="L210" s="109" t="e">
        <f t="shared" si="78"/>
        <v>#REF!</v>
      </c>
      <c r="M210" s="108" t="e">
        <f>#REF!*3000</f>
        <v>#REF!</v>
      </c>
      <c r="N210" s="144" t="s">
        <v>38</v>
      </c>
    </row>
    <row r="211" spans="1:14" x14ac:dyDescent="0.25">
      <c r="A211" s="144">
        <v>3</v>
      </c>
      <c r="B211" s="144">
        <v>301</v>
      </c>
      <c r="C211" s="144">
        <v>3</v>
      </c>
      <c r="D211" s="144" t="s">
        <v>43</v>
      </c>
      <c r="E211" s="145">
        <v>1309</v>
      </c>
      <c r="F211" s="144">
        <v>42</v>
      </c>
      <c r="G211" s="146">
        <f t="shared" si="79"/>
        <v>1351</v>
      </c>
      <c r="H211" s="146">
        <f t="shared" si="80"/>
        <v>1486.1000000000001</v>
      </c>
      <c r="I211" s="148" t="e">
        <f>I210</f>
        <v>#REF!</v>
      </c>
      <c r="J211" s="108" t="e">
        <f t="shared" si="76"/>
        <v>#REF!</v>
      </c>
      <c r="K211" s="108" t="e">
        <f t="shared" si="77"/>
        <v>#REF!</v>
      </c>
      <c r="L211" s="109" t="e">
        <f t="shared" si="78"/>
        <v>#REF!</v>
      </c>
      <c r="M211" s="108" t="e">
        <f>#REF!*3000</f>
        <v>#REF!</v>
      </c>
      <c r="N211" s="144" t="s">
        <v>37</v>
      </c>
    </row>
    <row r="212" spans="1:14" x14ac:dyDescent="0.25">
      <c r="A212" s="144">
        <v>4</v>
      </c>
      <c r="B212" s="144">
        <v>302</v>
      </c>
      <c r="C212" s="144">
        <v>3</v>
      </c>
      <c r="D212" s="144" t="s">
        <v>43</v>
      </c>
      <c r="E212" s="145">
        <v>1259</v>
      </c>
      <c r="F212" s="144">
        <v>86</v>
      </c>
      <c r="G212" s="146">
        <f t="shared" si="79"/>
        <v>1345</v>
      </c>
      <c r="H212" s="146">
        <f t="shared" si="80"/>
        <v>1479.5000000000002</v>
      </c>
      <c r="I212" s="148" t="e">
        <f t="shared" ref="I212:I218" si="81">I211</f>
        <v>#REF!</v>
      </c>
      <c r="J212" s="108" t="e">
        <f t="shared" si="76"/>
        <v>#REF!</v>
      </c>
      <c r="K212" s="108" t="e">
        <f t="shared" si="77"/>
        <v>#REF!</v>
      </c>
      <c r="L212" s="109" t="e">
        <f t="shared" si="78"/>
        <v>#REF!</v>
      </c>
      <c r="M212" s="108" t="e">
        <f>#REF!*3000</f>
        <v>#REF!</v>
      </c>
      <c r="N212" s="144" t="s">
        <v>38</v>
      </c>
    </row>
    <row r="213" spans="1:14" x14ac:dyDescent="0.25">
      <c r="A213" s="144">
        <v>5</v>
      </c>
      <c r="B213" s="144">
        <v>401</v>
      </c>
      <c r="C213" s="144">
        <v>4</v>
      </c>
      <c r="D213" s="144" t="s">
        <v>43</v>
      </c>
      <c r="E213" s="145">
        <v>1309</v>
      </c>
      <c r="F213" s="144">
        <v>42</v>
      </c>
      <c r="G213" s="146">
        <f t="shared" si="79"/>
        <v>1351</v>
      </c>
      <c r="H213" s="146">
        <f t="shared" si="80"/>
        <v>1486.1000000000001</v>
      </c>
      <c r="I213" s="148" t="e">
        <f>I212</f>
        <v>#REF!</v>
      </c>
      <c r="J213" s="108" t="e">
        <f t="shared" si="76"/>
        <v>#REF!</v>
      </c>
      <c r="K213" s="108" t="e">
        <f t="shared" si="77"/>
        <v>#REF!</v>
      </c>
      <c r="L213" s="109" t="e">
        <f t="shared" si="78"/>
        <v>#REF!</v>
      </c>
      <c r="M213" s="108" t="e">
        <f>#REF!*3000</f>
        <v>#REF!</v>
      </c>
      <c r="N213" s="144" t="s">
        <v>38</v>
      </c>
    </row>
    <row r="214" spans="1:14" x14ac:dyDescent="0.25">
      <c r="A214" s="144">
        <v>6</v>
      </c>
      <c r="B214" s="144">
        <v>402</v>
      </c>
      <c r="C214" s="144">
        <v>4</v>
      </c>
      <c r="D214" s="144" t="s">
        <v>43</v>
      </c>
      <c r="E214" s="145">
        <v>1259</v>
      </c>
      <c r="F214" s="144">
        <v>86</v>
      </c>
      <c r="G214" s="146">
        <f t="shared" si="79"/>
        <v>1345</v>
      </c>
      <c r="H214" s="146">
        <f t="shared" si="80"/>
        <v>1479.5000000000002</v>
      </c>
      <c r="I214" s="148" t="e">
        <f t="shared" si="81"/>
        <v>#REF!</v>
      </c>
      <c r="J214" s="108" t="e">
        <f t="shared" si="76"/>
        <v>#REF!</v>
      </c>
      <c r="K214" s="108" t="e">
        <f t="shared" si="77"/>
        <v>#REF!</v>
      </c>
      <c r="L214" s="109" t="e">
        <f t="shared" si="78"/>
        <v>#REF!</v>
      </c>
      <c r="M214" s="108" t="e">
        <f>#REF!*3000</f>
        <v>#REF!</v>
      </c>
      <c r="N214" s="144" t="s">
        <v>37</v>
      </c>
    </row>
    <row r="215" spans="1:14" x14ac:dyDescent="0.25">
      <c r="A215" s="144">
        <v>7</v>
      </c>
      <c r="B215" s="144">
        <v>501</v>
      </c>
      <c r="C215" s="144">
        <v>5</v>
      </c>
      <c r="D215" s="144" t="s">
        <v>43</v>
      </c>
      <c r="E215" s="145">
        <v>1309</v>
      </c>
      <c r="F215" s="144">
        <v>42</v>
      </c>
      <c r="G215" s="146">
        <f t="shared" si="79"/>
        <v>1351</v>
      </c>
      <c r="H215" s="146">
        <f t="shared" si="80"/>
        <v>1486.1000000000001</v>
      </c>
      <c r="I215" s="148" t="e">
        <f>I214</f>
        <v>#REF!</v>
      </c>
      <c r="J215" s="108" t="e">
        <f t="shared" si="76"/>
        <v>#REF!</v>
      </c>
      <c r="K215" s="108" t="e">
        <f t="shared" si="77"/>
        <v>#REF!</v>
      </c>
      <c r="L215" s="109" t="e">
        <f t="shared" si="78"/>
        <v>#REF!</v>
      </c>
      <c r="M215" s="108" t="e">
        <f>#REF!*3000</f>
        <v>#REF!</v>
      </c>
      <c r="N215" s="144" t="s">
        <v>38</v>
      </c>
    </row>
    <row r="216" spans="1:14" x14ac:dyDescent="0.25">
      <c r="A216" s="144">
        <v>8</v>
      </c>
      <c r="B216" s="144">
        <v>502</v>
      </c>
      <c r="C216" s="144">
        <v>5</v>
      </c>
      <c r="D216" s="144" t="s">
        <v>43</v>
      </c>
      <c r="E216" s="145">
        <v>1259</v>
      </c>
      <c r="F216" s="144">
        <v>86</v>
      </c>
      <c r="G216" s="146">
        <f t="shared" si="79"/>
        <v>1345</v>
      </c>
      <c r="H216" s="146">
        <f t="shared" si="80"/>
        <v>1479.5000000000002</v>
      </c>
      <c r="I216" s="148" t="e">
        <f t="shared" si="81"/>
        <v>#REF!</v>
      </c>
      <c r="J216" s="108" t="e">
        <f t="shared" si="76"/>
        <v>#REF!</v>
      </c>
      <c r="K216" s="108" t="e">
        <f t="shared" si="77"/>
        <v>#REF!</v>
      </c>
      <c r="L216" s="109" t="e">
        <f t="shared" si="78"/>
        <v>#REF!</v>
      </c>
      <c r="M216" s="108" t="e">
        <f>#REF!*3000</f>
        <v>#REF!</v>
      </c>
      <c r="N216" s="144" t="s">
        <v>37</v>
      </c>
    </row>
    <row r="217" spans="1:14" x14ac:dyDescent="0.25">
      <c r="A217" s="144">
        <v>9</v>
      </c>
      <c r="B217" s="144">
        <v>601</v>
      </c>
      <c r="C217" s="144">
        <v>6</v>
      </c>
      <c r="D217" s="144" t="s">
        <v>43</v>
      </c>
      <c r="E217" s="145">
        <v>1309</v>
      </c>
      <c r="F217" s="144">
        <v>42</v>
      </c>
      <c r="G217" s="146">
        <f t="shared" si="79"/>
        <v>1351</v>
      </c>
      <c r="H217" s="146">
        <f t="shared" si="80"/>
        <v>1486.1000000000001</v>
      </c>
      <c r="I217" s="148" t="e">
        <f>I216</f>
        <v>#REF!</v>
      </c>
      <c r="J217" s="108" t="e">
        <f t="shared" si="76"/>
        <v>#REF!</v>
      </c>
      <c r="K217" s="108" t="e">
        <f t="shared" si="77"/>
        <v>#REF!</v>
      </c>
      <c r="L217" s="109" t="e">
        <f t="shared" si="78"/>
        <v>#REF!</v>
      </c>
      <c r="M217" s="108" t="e">
        <f>#REF!*3000</f>
        <v>#REF!</v>
      </c>
      <c r="N217" s="144" t="s">
        <v>37</v>
      </c>
    </row>
    <row r="218" spans="1:14" x14ac:dyDescent="0.25">
      <c r="A218" s="144">
        <v>10</v>
      </c>
      <c r="B218" s="144">
        <v>602</v>
      </c>
      <c r="C218" s="144">
        <v>6</v>
      </c>
      <c r="D218" s="144" t="s">
        <v>43</v>
      </c>
      <c r="E218" s="145">
        <v>1259</v>
      </c>
      <c r="F218" s="144">
        <v>86</v>
      </c>
      <c r="G218" s="146">
        <f t="shared" si="79"/>
        <v>1345</v>
      </c>
      <c r="H218" s="146">
        <f t="shared" si="80"/>
        <v>1479.5000000000002</v>
      </c>
      <c r="I218" s="148" t="e">
        <f t="shared" si="81"/>
        <v>#REF!</v>
      </c>
      <c r="J218" s="108" t="e">
        <f t="shared" si="76"/>
        <v>#REF!</v>
      </c>
      <c r="K218" s="108" t="e">
        <f t="shared" si="77"/>
        <v>#REF!</v>
      </c>
      <c r="L218" s="109" t="e">
        <f t="shared" si="78"/>
        <v>#REF!</v>
      </c>
      <c r="M218" s="108" t="e">
        <f>#REF!*3000</f>
        <v>#REF!</v>
      </c>
      <c r="N218" s="144" t="s">
        <v>37</v>
      </c>
    </row>
    <row r="219" spans="1:14" x14ac:dyDescent="0.25">
      <c r="A219" s="144">
        <v>11</v>
      </c>
      <c r="B219" s="144">
        <v>701</v>
      </c>
      <c r="C219" s="144">
        <v>7</v>
      </c>
      <c r="D219" s="144" t="s">
        <v>43</v>
      </c>
      <c r="E219" s="145">
        <v>1309</v>
      </c>
      <c r="F219" s="144">
        <v>42</v>
      </c>
      <c r="G219" s="146">
        <f t="shared" si="79"/>
        <v>1351</v>
      </c>
      <c r="H219" s="146">
        <f t="shared" si="80"/>
        <v>1486.1000000000001</v>
      </c>
      <c r="I219" s="148" t="e">
        <f>I218</f>
        <v>#REF!</v>
      </c>
      <c r="J219" s="108" t="e">
        <f t="shared" si="76"/>
        <v>#REF!</v>
      </c>
      <c r="K219" s="108" t="e">
        <f t="shared" si="77"/>
        <v>#REF!</v>
      </c>
      <c r="L219" s="109" t="e">
        <f t="shared" si="78"/>
        <v>#REF!</v>
      </c>
      <c r="M219" s="108" t="e">
        <f>#REF!*3000</f>
        <v>#REF!</v>
      </c>
      <c r="N219" s="144" t="s">
        <v>37</v>
      </c>
    </row>
    <row r="220" spans="1:14" x14ac:dyDescent="0.25">
      <c r="A220" s="144">
        <v>12</v>
      </c>
      <c r="B220" s="144">
        <v>702</v>
      </c>
      <c r="C220" s="144">
        <v>4</v>
      </c>
      <c r="D220" s="144" t="s">
        <v>43</v>
      </c>
      <c r="E220" s="145">
        <v>1259</v>
      </c>
      <c r="F220" s="144">
        <v>86</v>
      </c>
      <c r="G220" s="146">
        <f t="shared" si="79"/>
        <v>1345</v>
      </c>
      <c r="H220" s="146">
        <f t="shared" si="80"/>
        <v>1479.5000000000002</v>
      </c>
      <c r="I220" s="148"/>
      <c r="J220" s="108"/>
      <c r="K220" s="108"/>
      <c r="L220" s="109"/>
      <c r="M220" s="108"/>
      <c r="N220" s="144" t="s">
        <v>37</v>
      </c>
    </row>
    <row r="221" spans="1:14" x14ac:dyDescent="0.25">
      <c r="A221" s="144">
        <v>13</v>
      </c>
      <c r="B221" s="144">
        <v>801</v>
      </c>
      <c r="C221" s="144">
        <v>8</v>
      </c>
      <c r="D221" s="144" t="s">
        <v>43</v>
      </c>
      <c r="E221" s="145">
        <v>1309</v>
      </c>
      <c r="F221" s="144">
        <v>42</v>
      </c>
      <c r="G221" s="146">
        <f t="shared" si="79"/>
        <v>1351</v>
      </c>
      <c r="H221" s="146">
        <f t="shared" si="80"/>
        <v>1486.1000000000001</v>
      </c>
      <c r="I221" s="148" t="e">
        <f>#REF!</f>
        <v>#REF!</v>
      </c>
      <c r="J221" s="108" t="e">
        <f t="shared" si="76"/>
        <v>#REF!</v>
      </c>
      <c r="K221" s="108" t="e">
        <f t="shared" si="77"/>
        <v>#REF!</v>
      </c>
      <c r="L221" s="109" t="e">
        <f t="shared" si="78"/>
        <v>#REF!</v>
      </c>
      <c r="M221" s="108" t="e">
        <f>#REF!*3000</f>
        <v>#REF!</v>
      </c>
      <c r="N221" s="144" t="s">
        <v>37</v>
      </c>
    </row>
    <row r="222" spans="1:14" x14ac:dyDescent="0.25">
      <c r="A222" s="144">
        <v>14</v>
      </c>
      <c r="B222" s="144">
        <v>802</v>
      </c>
      <c r="C222" s="144">
        <v>8</v>
      </c>
      <c r="D222" s="144" t="s">
        <v>43</v>
      </c>
      <c r="E222" s="145">
        <v>1259</v>
      </c>
      <c r="F222" s="144">
        <v>86</v>
      </c>
      <c r="G222" s="146">
        <f t="shared" si="79"/>
        <v>1345</v>
      </c>
      <c r="H222" s="146">
        <f t="shared" si="80"/>
        <v>1479.5000000000002</v>
      </c>
      <c r="I222" s="148" t="e">
        <f t="shared" ref="I222:I226" si="82">I221</f>
        <v>#REF!</v>
      </c>
      <c r="J222" s="108" t="e">
        <f t="shared" si="76"/>
        <v>#REF!</v>
      </c>
      <c r="K222" s="108" t="e">
        <f t="shared" si="77"/>
        <v>#REF!</v>
      </c>
      <c r="L222" s="109" t="e">
        <f t="shared" si="78"/>
        <v>#REF!</v>
      </c>
      <c r="M222" s="108" t="e">
        <f>#REF!*3000</f>
        <v>#REF!</v>
      </c>
      <c r="N222" s="144" t="s">
        <v>37</v>
      </c>
    </row>
    <row r="223" spans="1:14" x14ac:dyDescent="0.25">
      <c r="A223" s="144">
        <v>15</v>
      </c>
      <c r="B223" s="144">
        <v>901</v>
      </c>
      <c r="C223" s="144">
        <v>9</v>
      </c>
      <c r="D223" s="144" t="s">
        <v>43</v>
      </c>
      <c r="E223" s="145">
        <v>1309</v>
      </c>
      <c r="F223" s="144">
        <v>42</v>
      </c>
      <c r="G223" s="146">
        <f t="shared" si="79"/>
        <v>1351</v>
      </c>
      <c r="H223" s="146">
        <f t="shared" si="80"/>
        <v>1486.1000000000001</v>
      </c>
      <c r="I223" s="148" t="e">
        <f>I222</f>
        <v>#REF!</v>
      </c>
      <c r="J223" s="108" t="e">
        <f t="shared" si="76"/>
        <v>#REF!</v>
      </c>
      <c r="K223" s="108" t="e">
        <f t="shared" si="77"/>
        <v>#REF!</v>
      </c>
      <c r="L223" s="109" t="e">
        <f t="shared" si="78"/>
        <v>#REF!</v>
      </c>
      <c r="M223" s="108" t="e">
        <f>#REF!*3000</f>
        <v>#REF!</v>
      </c>
      <c r="N223" s="144" t="s">
        <v>37</v>
      </c>
    </row>
    <row r="224" spans="1:14" x14ac:dyDescent="0.25">
      <c r="A224" s="144">
        <v>16</v>
      </c>
      <c r="B224" s="144">
        <v>902</v>
      </c>
      <c r="C224" s="144">
        <v>9</v>
      </c>
      <c r="D224" s="144" t="s">
        <v>43</v>
      </c>
      <c r="E224" s="145">
        <v>1259</v>
      </c>
      <c r="F224" s="144">
        <v>86</v>
      </c>
      <c r="G224" s="146">
        <f t="shared" si="79"/>
        <v>1345</v>
      </c>
      <c r="H224" s="146">
        <f t="shared" si="80"/>
        <v>1479.5000000000002</v>
      </c>
      <c r="I224" s="148" t="e">
        <f>I223</f>
        <v>#REF!</v>
      </c>
      <c r="J224" s="108" t="e">
        <f t="shared" si="76"/>
        <v>#REF!</v>
      </c>
      <c r="K224" s="108" t="e">
        <f t="shared" si="77"/>
        <v>#REF!</v>
      </c>
      <c r="L224" s="109" t="e">
        <f t="shared" si="78"/>
        <v>#REF!</v>
      </c>
      <c r="M224" s="108" t="e">
        <f>#REF!*3000</f>
        <v>#REF!</v>
      </c>
      <c r="N224" s="144" t="s">
        <v>37</v>
      </c>
    </row>
    <row r="225" spans="1:14" x14ac:dyDescent="0.25">
      <c r="A225" s="144">
        <v>17</v>
      </c>
      <c r="B225" s="144">
        <v>1001</v>
      </c>
      <c r="C225" s="144">
        <v>10</v>
      </c>
      <c r="D225" s="144" t="s">
        <v>46</v>
      </c>
      <c r="E225" s="145">
        <v>1527</v>
      </c>
      <c r="F225" s="144">
        <v>42</v>
      </c>
      <c r="G225" s="146">
        <f t="shared" si="79"/>
        <v>1569</v>
      </c>
      <c r="H225" s="146">
        <f t="shared" si="80"/>
        <v>1725.9</v>
      </c>
      <c r="I225" s="148" t="e">
        <f>I224</f>
        <v>#REF!</v>
      </c>
      <c r="J225" s="108" t="e">
        <f t="shared" si="76"/>
        <v>#REF!</v>
      </c>
      <c r="K225" s="108" t="e">
        <f t="shared" si="77"/>
        <v>#REF!</v>
      </c>
      <c r="L225" s="109" t="e">
        <f t="shared" si="78"/>
        <v>#REF!</v>
      </c>
      <c r="M225" s="108" t="e">
        <f>#REF!*3000</f>
        <v>#REF!</v>
      </c>
      <c r="N225" s="144" t="s">
        <v>37</v>
      </c>
    </row>
    <row r="226" spans="1:14" x14ac:dyDescent="0.25">
      <c r="A226" s="144">
        <v>18</v>
      </c>
      <c r="B226" s="144">
        <v>1002</v>
      </c>
      <c r="C226" s="144">
        <v>10</v>
      </c>
      <c r="D226" s="144" t="s">
        <v>43</v>
      </c>
      <c r="E226" s="145">
        <v>1261</v>
      </c>
      <c r="F226" s="144">
        <v>108</v>
      </c>
      <c r="G226" s="146">
        <f t="shared" si="79"/>
        <v>1369</v>
      </c>
      <c r="H226" s="146">
        <f t="shared" si="80"/>
        <v>1505.9</v>
      </c>
      <c r="I226" s="148" t="e">
        <f t="shared" si="82"/>
        <v>#REF!</v>
      </c>
      <c r="J226" s="108" t="e">
        <f t="shared" si="76"/>
        <v>#REF!</v>
      </c>
      <c r="K226" s="108" t="e">
        <f t="shared" si="77"/>
        <v>#REF!</v>
      </c>
      <c r="L226" s="109" t="e">
        <f t="shared" si="78"/>
        <v>#REF!</v>
      </c>
      <c r="M226" s="108" t="e">
        <f>#REF!*3000</f>
        <v>#REF!</v>
      </c>
      <c r="N226" s="144" t="s">
        <v>38</v>
      </c>
    </row>
    <row r="227" spans="1:14" x14ac:dyDescent="0.25">
      <c r="A227" s="144">
        <v>19</v>
      </c>
      <c r="B227" s="144">
        <v>1101</v>
      </c>
      <c r="C227" s="144">
        <v>11</v>
      </c>
      <c r="D227" s="144" t="s">
        <v>46</v>
      </c>
      <c r="E227" s="145">
        <v>1527</v>
      </c>
      <c r="F227" s="144">
        <v>42</v>
      </c>
      <c r="G227" s="146">
        <f t="shared" si="79"/>
        <v>1569</v>
      </c>
      <c r="H227" s="146">
        <f t="shared" si="80"/>
        <v>1725.9</v>
      </c>
      <c r="I227" s="148" t="e">
        <f>I226</f>
        <v>#REF!</v>
      </c>
      <c r="J227" s="108" t="e">
        <f t="shared" si="76"/>
        <v>#REF!</v>
      </c>
      <c r="K227" s="108" t="e">
        <f t="shared" si="77"/>
        <v>#REF!</v>
      </c>
      <c r="L227" s="109" t="e">
        <f t="shared" si="78"/>
        <v>#REF!</v>
      </c>
      <c r="M227" s="108" t="e">
        <f>#REF!*3000</f>
        <v>#REF!</v>
      </c>
      <c r="N227" s="144" t="s">
        <v>37</v>
      </c>
    </row>
    <row r="228" spans="1:14" x14ac:dyDescent="0.25">
      <c r="A228" s="144">
        <v>20</v>
      </c>
      <c r="B228" s="144">
        <v>1102</v>
      </c>
      <c r="C228" s="144">
        <v>11</v>
      </c>
      <c r="D228" s="144" t="s">
        <v>43</v>
      </c>
      <c r="E228" s="145">
        <v>1261</v>
      </c>
      <c r="F228" s="144">
        <v>108</v>
      </c>
      <c r="G228" s="146">
        <f t="shared" si="79"/>
        <v>1369</v>
      </c>
      <c r="H228" s="146">
        <f t="shared" si="80"/>
        <v>1505.9</v>
      </c>
      <c r="I228" s="148" t="e">
        <f>I227</f>
        <v>#REF!</v>
      </c>
      <c r="J228" s="108" t="e">
        <f t="shared" si="76"/>
        <v>#REF!</v>
      </c>
      <c r="K228" s="108" t="e">
        <f t="shared" si="77"/>
        <v>#REF!</v>
      </c>
      <c r="L228" s="109" t="e">
        <f t="shared" si="78"/>
        <v>#REF!</v>
      </c>
      <c r="M228" s="108" t="e">
        <f>#REF!*3000</f>
        <v>#REF!</v>
      </c>
      <c r="N228" s="144" t="s">
        <v>38</v>
      </c>
    </row>
    <row r="229" spans="1:14" x14ac:dyDescent="0.25">
      <c r="A229" s="144">
        <v>21</v>
      </c>
      <c r="B229" s="144">
        <v>1201</v>
      </c>
      <c r="C229" s="144">
        <v>12</v>
      </c>
      <c r="D229" s="144" t="s">
        <v>46</v>
      </c>
      <c r="E229" s="145">
        <v>1527</v>
      </c>
      <c r="F229" s="144">
        <v>42</v>
      </c>
      <c r="G229" s="146">
        <f t="shared" si="79"/>
        <v>1569</v>
      </c>
      <c r="H229" s="146">
        <f t="shared" si="80"/>
        <v>1725.9</v>
      </c>
      <c r="I229" s="148" t="e">
        <f>I228</f>
        <v>#REF!</v>
      </c>
      <c r="J229" s="108" t="e">
        <f t="shared" si="76"/>
        <v>#REF!</v>
      </c>
      <c r="K229" s="108" t="e">
        <f t="shared" si="77"/>
        <v>#REF!</v>
      </c>
      <c r="L229" s="109" t="e">
        <f t="shared" si="78"/>
        <v>#REF!</v>
      </c>
      <c r="M229" s="108" t="e">
        <f>#REF!*3000</f>
        <v>#REF!</v>
      </c>
      <c r="N229" s="144" t="s">
        <v>37</v>
      </c>
    </row>
    <row r="230" spans="1:14" x14ac:dyDescent="0.25">
      <c r="A230" s="144">
        <v>22</v>
      </c>
      <c r="B230" s="144">
        <v>1202</v>
      </c>
      <c r="C230" s="144">
        <v>12</v>
      </c>
      <c r="D230" s="144" t="s">
        <v>43</v>
      </c>
      <c r="E230" s="145">
        <v>1261</v>
      </c>
      <c r="F230" s="144">
        <v>108</v>
      </c>
      <c r="G230" s="146">
        <f t="shared" si="79"/>
        <v>1369</v>
      </c>
      <c r="H230" s="146">
        <f t="shared" si="80"/>
        <v>1505.9</v>
      </c>
      <c r="I230" s="148" t="e">
        <f t="shared" ref="I230:I242" si="83">I229</f>
        <v>#REF!</v>
      </c>
      <c r="J230" s="108" t="e">
        <f t="shared" si="76"/>
        <v>#REF!</v>
      </c>
      <c r="K230" s="108" t="e">
        <f t="shared" si="77"/>
        <v>#REF!</v>
      </c>
      <c r="L230" s="109" t="e">
        <f t="shared" si="78"/>
        <v>#REF!</v>
      </c>
      <c r="M230" s="108" t="e">
        <f>#REF!*3000</f>
        <v>#REF!</v>
      </c>
      <c r="N230" s="144" t="s">
        <v>38</v>
      </c>
    </row>
    <row r="231" spans="1:14" x14ac:dyDescent="0.25">
      <c r="A231" s="144">
        <v>23</v>
      </c>
      <c r="B231" s="144">
        <v>1301</v>
      </c>
      <c r="C231" s="144">
        <v>13</v>
      </c>
      <c r="D231" s="144" t="s">
        <v>46</v>
      </c>
      <c r="E231" s="145">
        <v>1527</v>
      </c>
      <c r="F231" s="144">
        <v>42</v>
      </c>
      <c r="G231" s="146">
        <f t="shared" si="79"/>
        <v>1569</v>
      </c>
      <c r="H231" s="146">
        <f t="shared" si="80"/>
        <v>1725.9</v>
      </c>
      <c r="I231" s="148" t="e">
        <f>I230</f>
        <v>#REF!</v>
      </c>
      <c r="J231" s="108" t="e">
        <f t="shared" si="76"/>
        <v>#REF!</v>
      </c>
      <c r="K231" s="108" t="e">
        <f t="shared" si="77"/>
        <v>#REF!</v>
      </c>
      <c r="L231" s="109" t="e">
        <f t="shared" si="78"/>
        <v>#REF!</v>
      </c>
      <c r="M231" s="108" t="e">
        <f>#REF!*3000</f>
        <v>#REF!</v>
      </c>
      <c r="N231" s="144" t="s">
        <v>37</v>
      </c>
    </row>
    <row r="232" spans="1:14" x14ac:dyDescent="0.25">
      <c r="A232" s="144">
        <v>24</v>
      </c>
      <c r="B232" s="144">
        <v>1302</v>
      </c>
      <c r="C232" s="144">
        <v>13</v>
      </c>
      <c r="D232" s="144" t="s">
        <v>43</v>
      </c>
      <c r="E232" s="145">
        <v>1261</v>
      </c>
      <c r="F232" s="144">
        <v>108</v>
      </c>
      <c r="G232" s="146">
        <f t="shared" si="79"/>
        <v>1369</v>
      </c>
      <c r="H232" s="146">
        <f t="shared" si="80"/>
        <v>1505.9</v>
      </c>
      <c r="I232" s="148" t="e">
        <f t="shared" si="83"/>
        <v>#REF!</v>
      </c>
      <c r="J232" s="108" t="e">
        <f t="shared" si="76"/>
        <v>#REF!</v>
      </c>
      <c r="K232" s="108" t="e">
        <f t="shared" si="77"/>
        <v>#REF!</v>
      </c>
      <c r="L232" s="109" t="e">
        <f t="shared" si="78"/>
        <v>#REF!</v>
      </c>
      <c r="M232" s="108" t="e">
        <f>#REF!*3000</f>
        <v>#REF!</v>
      </c>
      <c r="N232" s="144" t="s">
        <v>38</v>
      </c>
    </row>
    <row r="233" spans="1:14" x14ac:dyDescent="0.25">
      <c r="A233" s="144">
        <v>25</v>
      </c>
      <c r="B233" s="144">
        <v>1401</v>
      </c>
      <c r="C233" s="144">
        <v>14</v>
      </c>
      <c r="D233" s="144" t="s">
        <v>46</v>
      </c>
      <c r="E233" s="145">
        <v>1527</v>
      </c>
      <c r="F233" s="144">
        <v>42</v>
      </c>
      <c r="G233" s="146">
        <f t="shared" si="79"/>
        <v>1569</v>
      </c>
      <c r="H233" s="146">
        <f t="shared" si="80"/>
        <v>1725.9</v>
      </c>
      <c r="I233" s="148" t="e">
        <f>I232+250</f>
        <v>#REF!</v>
      </c>
      <c r="J233" s="108" t="e">
        <f t="shared" si="76"/>
        <v>#REF!</v>
      </c>
      <c r="K233" s="108" t="e">
        <f t="shared" si="77"/>
        <v>#REF!</v>
      </c>
      <c r="L233" s="109" t="e">
        <f t="shared" si="78"/>
        <v>#REF!</v>
      </c>
      <c r="M233" s="108" t="e">
        <f>#REF!*3000</f>
        <v>#REF!</v>
      </c>
      <c r="N233" s="144" t="s">
        <v>37</v>
      </c>
    </row>
    <row r="234" spans="1:14" x14ac:dyDescent="0.25">
      <c r="A234" s="144">
        <v>26</v>
      </c>
      <c r="B234" s="144">
        <v>1402</v>
      </c>
      <c r="C234" s="144">
        <v>14</v>
      </c>
      <c r="D234" s="144" t="s">
        <v>43</v>
      </c>
      <c r="E234" s="145">
        <v>1261</v>
      </c>
      <c r="F234" s="144">
        <v>108</v>
      </c>
      <c r="G234" s="146">
        <f t="shared" si="79"/>
        <v>1369</v>
      </c>
      <c r="H234" s="146">
        <f t="shared" si="80"/>
        <v>1505.9</v>
      </c>
      <c r="I234" s="148"/>
      <c r="J234" s="108"/>
      <c r="K234" s="108"/>
      <c r="L234" s="109"/>
      <c r="M234" s="108"/>
      <c r="N234" s="144" t="s">
        <v>38</v>
      </c>
    </row>
    <row r="235" spans="1:14" x14ac:dyDescent="0.25">
      <c r="A235" s="144">
        <v>27</v>
      </c>
      <c r="B235" s="144">
        <v>1501</v>
      </c>
      <c r="C235" s="144">
        <v>15</v>
      </c>
      <c r="D235" s="144" t="s">
        <v>46</v>
      </c>
      <c r="E235" s="145">
        <v>1527</v>
      </c>
      <c r="F235" s="144">
        <v>42</v>
      </c>
      <c r="G235" s="146">
        <f t="shared" si="79"/>
        <v>1569</v>
      </c>
      <c r="H235" s="146">
        <f t="shared" si="80"/>
        <v>1725.9</v>
      </c>
      <c r="I235" s="148" t="e">
        <f>#REF!</f>
        <v>#REF!</v>
      </c>
      <c r="J235" s="108" t="e">
        <f t="shared" si="76"/>
        <v>#REF!</v>
      </c>
      <c r="K235" s="108" t="e">
        <f t="shared" si="77"/>
        <v>#REF!</v>
      </c>
      <c r="L235" s="109" t="e">
        <f t="shared" si="78"/>
        <v>#REF!</v>
      </c>
      <c r="M235" s="108" t="e">
        <f>#REF!*3000</f>
        <v>#REF!</v>
      </c>
      <c r="N235" s="144" t="s">
        <v>37</v>
      </c>
    </row>
    <row r="236" spans="1:14" x14ac:dyDescent="0.25">
      <c r="A236" s="144">
        <v>28</v>
      </c>
      <c r="B236" s="144">
        <v>1502</v>
      </c>
      <c r="C236" s="144">
        <v>15</v>
      </c>
      <c r="D236" s="144" t="s">
        <v>43</v>
      </c>
      <c r="E236" s="145">
        <v>1261</v>
      </c>
      <c r="F236" s="144">
        <v>108</v>
      </c>
      <c r="G236" s="146">
        <f t="shared" si="79"/>
        <v>1369</v>
      </c>
      <c r="H236" s="146">
        <f t="shared" si="80"/>
        <v>1505.9</v>
      </c>
      <c r="I236" s="148" t="e">
        <f t="shared" si="83"/>
        <v>#REF!</v>
      </c>
      <c r="J236" s="108" t="e">
        <f t="shared" si="76"/>
        <v>#REF!</v>
      </c>
      <c r="K236" s="108" t="e">
        <f t="shared" si="77"/>
        <v>#REF!</v>
      </c>
      <c r="L236" s="109" t="e">
        <f t="shared" si="78"/>
        <v>#REF!</v>
      </c>
      <c r="M236" s="108" t="e">
        <f>#REF!*3000</f>
        <v>#REF!</v>
      </c>
      <c r="N236" s="144" t="s">
        <v>38</v>
      </c>
    </row>
    <row r="237" spans="1:14" x14ac:dyDescent="0.25">
      <c r="A237" s="144">
        <v>29</v>
      </c>
      <c r="B237" s="144">
        <v>1601</v>
      </c>
      <c r="C237" s="144">
        <v>16</v>
      </c>
      <c r="D237" s="144" t="s">
        <v>46</v>
      </c>
      <c r="E237" s="145">
        <v>1527</v>
      </c>
      <c r="F237" s="144">
        <v>42</v>
      </c>
      <c r="G237" s="146">
        <f t="shared" si="79"/>
        <v>1569</v>
      </c>
      <c r="H237" s="146">
        <f t="shared" si="80"/>
        <v>1725.9</v>
      </c>
      <c r="I237" s="148" t="e">
        <f>I236</f>
        <v>#REF!</v>
      </c>
      <c r="J237" s="108" t="e">
        <f t="shared" si="76"/>
        <v>#REF!</v>
      </c>
      <c r="K237" s="108" t="e">
        <f t="shared" si="77"/>
        <v>#REF!</v>
      </c>
      <c r="L237" s="109" t="e">
        <f t="shared" si="78"/>
        <v>#REF!</v>
      </c>
      <c r="M237" s="108" t="e">
        <f>#REF!*3000</f>
        <v>#REF!</v>
      </c>
      <c r="N237" s="144" t="s">
        <v>37</v>
      </c>
    </row>
    <row r="238" spans="1:14" x14ac:dyDescent="0.25">
      <c r="A238" s="144">
        <v>30</v>
      </c>
      <c r="B238" s="144">
        <v>1602</v>
      </c>
      <c r="C238" s="144">
        <v>16</v>
      </c>
      <c r="D238" s="144" t="s">
        <v>43</v>
      </c>
      <c r="E238" s="145">
        <v>1261</v>
      </c>
      <c r="F238" s="144">
        <v>108</v>
      </c>
      <c r="G238" s="146">
        <f t="shared" si="79"/>
        <v>1369</v>
      </c>
      <c r="H238" s="146">
        <f t="shared" si="80"/>
        <v>1505.9</v>
      </c>
      <c r="I238" s="148" t="e">
        <f t="shared" si="83"/>
        <v>#REF!</v>
      </c>
      <c r="J238" s="108" t="e">
        <f t="shared" si="76"/>
        <v>#REF!</v>
      </c>
      <c r="K238" s="108" t="e">
        <f t="shared" si="77"/>
        <v>#REF!</v>
      </c>
      <c r="L238" s="109" t="e">
        <f t="shared" si="78"/>
        <v>#REF!</v>
      </c>
      <c r="M238" s="108" t="e">
        <f>#REF!*3000</f>
        <v>#REF!</v>
      </c>
      <c r="N238" s="144" t="s">
        <v>37</v>
      </c>
    </row>
    <row r="239" spans="1:14" x14ac:dyDescent="0.25">
      <c r="A239" s="144">
        <v>31</v>
      </c>
      <c r="B239" s="144">
        <v>1701</v>
      </c>
      <c r="C239" s="144">
        <v>17</v>
      </c>
      <c r="D239" s="144" t="s">
        <v>46</v>
      </c>
      <c r="E239" s="145">
        <v>1527</v>
      </c>
      <c r="F239" s="144">
        <v>42</v>
      </c>
      <c r="G239" s="146">
        <f t="shared" si="79"/>
        <v>1569</v>
      </c>
      <c r="H239" s="146">
        <f t="shared" si="80"/>
        <v>1725.9</v>
      </c>
      <c r="I239" s="148" t="e">
        <f>I238</f>
        <v>#REF!</v>
      </c>
      <c r="J239" s="108" t="e">
        <f t="shared" si="76"/>
        <v>#REF!</v>
      </c>
      <c r="K239" s="108" t="e">
        <f t="shared" si="77"/>
        <v>#REF!</v>
      </c>
      <c r="L239" s="109" t="e">
        <f t="shared" si="78"/>
        <v>#REF!</v>
      </c>
      <c r="M239" s="108" t="e">
        <f>#REF!*3000</f>
        <v>#REF!</v>
      </c>
      <c r="N239" s="144" t="s">
        <v>37</v>
      </c>
    </row>
    <row r="240" spans="1:14" x14ac:dyDescent="0.25">
      <c r="A240" s="144">
        <v>32</v>
      </c>
      <c r="B240" s="144">
        <v>1702</v>
      </c>
      <c r="C240" s="144">
        <v>17</v>
      </c>
      <c r="D240" s="144" t="s">
        <v>43</v>
      </c>
      <c r="E240" s="145">
        <v>1261</v>
      </c>
      <c r="F240" s="144">
        <v>108</v>
      </c>
      <c r="G240" s="146">
        <f t="shared" si="79"/>
        <v>1369</v>
      </c>
      <c r="H240" s="146">
        <f t="shared" si="80"/>
        <v>1505.9</v>
      </c>
      <c r="I240" s="148" t="e">
        <f t="shared" si="83"/>
        <v>#REF!</v>
      </c>
      <c r="J240" s="108" t="e">
        <f t="shared" si="76"/>
        <v>#REF!</v>
      </c>
      <c r="K240" s="108" t="e">
        <f t="shared" si="77"/>
        <v>#REF!</v>
      </c>
      <c r="L240" s="109" t="e">
        <f t="shared" si="78"/>
        <v>#REF!</v>
      </c>
      <c r="M240" s="108" t="e">
        <f>#REF!*3000</f>
        <v>#REF!</v>
      </c>
      <c r="N240" s="144" t="s">
        <v>38</v>
      </c>
    </row>
    <row r="241" spans="1:14" x14ac:dyDescent="0.25">
      <c r="A241" s="144">
        <v>33</v>
      </c>
      <c r="B241" s="144">
        <v>1801</v>
      </c>
      <c r="C241" s="144">
        <v>18</v>
      </c>
      <c r="D241" s="144" t="s">
        <v>46</v>
      </c>
      <c r="E241" s="145">
        <v>1527</v>
      </c>
      <c r="F241" s="144">
        <v>42</v>
      </c>
      <c r="G241" s="146">
        <f t="shared" si="79"/>
        <v>1569</v>
      </c>
      <c r="H241" s="146">
        <f t="shared" si="80"/>
        <v>1725.9</v>
      </c>
      <c r="I241" s="148" t="e">
        <f>I240</f>
        <v>#REF!</v>
      </c>
      <c r="J241" s="108" t="e">
        <f t="shared" si="76"/>
        <v>#REF!</v>
      </c>
      <c r="K241" s="108" t="e">
        <f t="shared" si="77"/>
        <v>#REF!</v>
      </c>
      <c r="L241" s="109" t="e">
        <f t="shared" si="78"/>
        <v>#REF!</v>
      </c>
      <c r="M241" s="108" t="e">
        <f>#REF!*3000</f>
        <v>#REF!</v>
      </c>
      <c r="N241" s="144" t="s">
        <v>37</v>
      </c>
    </row>
    <row r="242" spans="1:14" x14ac:dyDescent="0.25">
      <c r="A242" s="144">
        <v>34</v>
      </c>
      <c r="B242" s="144">
        <v>1802</v>
      </c>
      <c r="C242" s="144">
        <v>18</v>
      </c>
      <c r="D242" s="144" t="s">
        <v>43</v>
      </c>
      <c r="E242" s="145">
        <v>1261</v>
      </c>
      <c r="F242" s="144">
        <v>108</v>
      </c>
      <c r="G242" s="146">
        <f t="shared" si="79"/>
        <v>1369</v>
      </c>
      <c r="H242" s="146">
        <f t="shared" si="80"/>
        <v>1505.9</v>
      </c>
      <c r="I242" s="148" t="e">
        <f t="shared" si="83"/>
        <v>#REF!</v>
      </c>
      <c r="J242" s="108" t="e">
        <f t="shared" si="76"/>
        <v>#REF!</v>
      </c>
      <c r="K242" s="108" t="e">
        <f t="shared" si="77"/>
        <v>#REF!</v>
      </c>
      <c r="L242" s="109" t="e">
        <f t="shared" si="78"/>
        <v>#REF!</v>
      </c>
      <c r="M242" s="108" t="e">
        <f>#REF!*3000</f>
        <v>#REF!</v>
      </c>
      <c r="N242" s="144" t="s">
        <v>38</v>
      </c>
    </row>
    <row r="243" spans="1:14" x14ac:dyDescent="0.25">
      <c r="A243" s="188" t="s">
        <v>5</v>
      </c>
      <c r="B243" s="189"/>
      <c r="C243" s="189"/>
      <c r="D243" s="190"/>
      <c r="E243" s="151"/>
      <c r="F243" s="148"/>
      <c r="G243" s="149">
        <f>SUM(G209:G242)</f>
        <v>48010</v>
      </c>
      <c r="H243" s="149">
        <f>SUM(H209:H242)</f>
        <v>52811.000000000022</v>
      </c>
      <c r="I243" s="150"/>
      <c r="J243" s="150"/>
      <c r="K243" s="150"/>
      <c r="L243" s="150"/>
      <c r="M243" s="150"/>
      <c r="N243" s="150"/>
    </row>
    <row r="246" spans="1:14" ht="15.75" x14ac:dyDescent="0.25">
      <c r="A246" s="185" t="s">
        <v>107</v>
      </c>
      <c r="B246" s="186"/>
      <c r="C246" s="186"/>
      <c r="D246" s="186"/>
      <c r="E246" s="186"/>
      <c r="F246" s="186"/>
      <c r="G246" s="186"/>
      <c r="H246" s="186"/>
      <c r="I246" s="186"/>
      <c r="J246" s="186"/>
      <c r="K246" s="186"/>
      <c r="L246" s="186"/>
      <c r="M246" s="186"/>
      <c r="N246" s="187"/>
    </row>
    <row r="247" spans="1:14" ht="72" x14ac:dyDescent="0.25">
      <c r="A247" s="102" t="s">
        <v>1</v>
      </c>
      <c r="B247" s="103" t="s">
        <v>0</v>
      </c>
      <c r="C247" s="103" t="s">
        <v>3</v>
      </c>
      <c r="D247" s="103" t="s">
        <v>2</v>
      </c>
      <c r="E247" s="103" t="s">
        <v>21</v>
      </c>
      <c r="F247" s="141" t="s">
        <v>98</v>
      </c>
      <c r="G247" s="103" t="s">
        <v>99</v>
      </c>
      <c r="H247" s="103" t="s">
        <v>4</v>
      </c>
      <c r="I247" s="128" t="s">
        <v>76</v>
      </c>
      <c r="J247" s="128" t="s">
        <v>77</v>
      </c>
      <c r="K247" s="128" t="s">
        <v>78</v>
      </c>
      <c r="L247" s="128" t="s">
        <v>79</v>
      </c>
      <c r="M247" s="128" t="s">
        <v>80</v>
      </c>
      <c r="N247" s="142" t="s">
        <v>102</v>
      </c>
    </row>
    <row r="248" spans="1:14" x14ac:dyDescent="0.25">
      <c r="A248" s="144">
        <v>1</v>
      </c>
      <c r="B248" s="144">
        <v>201</v>
      </c>
      <c r="C248" s="144">
        <v>2</v>
      </c>
      <c r="D248" s="144" t="s">
        <v>43</v>
      </c>
      <c r="E248" s="145">
        <v>1147</v>
      </c>
      <c r="F248" s="144">
        <v>58</v>
      </c>
      <c r="G248" s="147">
        <f t="shared" ref="G248:G296" si="84">E248+F248</f>
        <v>1205</v>
      </c>
      <c r="H248" s="146">
        <f t="shared" ref="H248:H296" si="85">G248*1.1</f>
        <v>1325.5</v>
      </c>
      <c r="I248" s="148" t="e">
        <f>#REF!+250</f>
        <v>#REF!</v>
      </c>
      <c r="J248" s="108" t="e">
        <f>E248*I248</f>
        <v>#REF!</v>
      </c>
      <c r="K248" s="108" t="e">
        <f t="shared" ref="K248:K249" si="86">J248*1.08</f>
        <v>#REF!</v>
      </c>
      <c r="L248" s="109" t="e">
        <f t="shared" ref="L248:L249" si="87">MROUND((K248*0.025/12),500)</f>
        <v>#REF!</v>
      </c>
      <c r="M248" s="108" t="e">
        <f>#REF!*3000</f>
        <v>#REF!</v>
      </c>
      <c r="N248" s="144" t="s">
        <v>105</v>
      </c>
    </row>
    <row r="249" spans="1:14" x14ac:dyDescent="0.25">
      <c r="A249" s="144">
        <v>2</v>
      </c>
      <c r="B249" s="144">
        <v>202</v>
      </c>
      <c r="C249" s="144">
        <v>2</v>
      </c>
      <c r="D249" s="144" t="s">
        <v>43</v>
      </c>
      <c r="E249" s="145">
        <v>1051</v>
      </c>
      <c r="F249" s="144">
        <v>0</v>
      </c>
      <c r="G249" s="147">
        <f t="shared" si="84"/>
        <v>1051</v>
      </c>
      <c r="H249" s="146">
        <f t="shared" si="85"/>
        <v>1156.1000000000001</v>
      </c>
      <c r="I249" s="148" t="e">
        <f>I248</f>
        <v>#REF!</v>
      </c>
      <c r="J249" s="108" t="e">
        <f>E249*I249</f>
        <v>#REF!</v>
      </c>
      <c r="K249" s="108" t="e">
        <f t="shared" si="86"/>
        <v>#REF!</v>
      </c>
      <c r="L249" s="109" t="e">
        <f t="shared" si="87"/>
        <v>#REF!</v>
      </c>
      <c r="M249" s="108" t="e">
        <f>#REF!*3000</f>
        <v>#REF!</v>
      </c>
      <c r="N249" s="144" t="s">
        <v>105</v>
      </c>
    </row>
    <row r="250" spans="1:14" x14ac:dyDescent="0.25">
      <c r="A250" s="152">
        <v>3</v>
      </c>
      <c r="B250" s="144">
        <v>203</v>
      </c>
      <c r="C250" s="144">
        <v>2</v>
      </c>
      <c r="D250" s="144" t="s">
        <v>43</v>
      </c>
      <c r="E250" s="145">
        <v>1052</v>
      </c>
      <c r="F250" s="144">
        <v>0</v>
      </c>
      <c r="G250" s="147">
        <f t="shared" si="84"/>
        <v>1052</v>
      </c>
      <c r="H250" s="146">
        <f t="shared" si="85"/>
        <v>1157.2</v>
      </c>
      <c r="I250" s="148"/>
      <c r="J250" s="108"/>
      <c r="K250" s="108"/>
      <c r="L250" s="109"/>
      <c r="M250" s="108"/>
      <c r="N250" s="144" t="s">
        <v>38</v>
      </c>
    </row>
    <row r="251" spans="1:14" x14ac:dyDescent="0.25">
      <c r="A251" s="144">
        <v>4</v>
      </c>
      <c r="B251" s="144">
        <v>301</v>
      </c>
      <c r="C251" s="144">
        <v>3</v>
      </c>
      <c r="D251" s="144" t="s">
        <v>43</v>
      </c>
      <c r="E251" s="145">
        <v>1147</v>
      </c>
      <c r="F251" s="144">
        <v>58</v>
      </c>
      <c r="G251" s="147">
        <f t="shared" si="84"/>
        <v>1205</v>
      </c>
      <c r="H251" s="146">
        <f t="shared" si="85"/>
        <v>1325.5</v>
      </c>
      <c r="I251" s="148" t="e">
        <f>I249</f>
        <v>#REF!</v>
      </c>
      <c r="J251" s="108" t="e">
        <f>E251*I251</f>
        <v>#REF!</v>
      </c>
      <c r="K251" s="108" t="e">
        <f t="shared" ref="K251:K252" si="88">J251*1.08</f>
        <v>#REF!</v>
      </c>
      <c r="L251" s="109" t="e">
        <f t="shared" ref="L251:L252" si="89">MROUND((K251*0.025/12),500)</f>
        <v>#REF!</v>
      </c>
      <c r="M251" s="108" t="e">
        <f>#REF!*3000</f>
        <v>#REF!</v>
      </c>
      <c r="N251" s="144" t="s">
        <v>105</v>
      </c>
    </row>
    <row r="252" spans="1:14" x14ac:dyDescent="0.25">
      <c r="A252" s="144">
        <v>5</v>
      </c>
      <c r="B252" s="144">
        <v>302</v>
      </c>
      <c r="C252" s="144">
        <v>3</v>
      </c>
      <c r="D252" s="144" t="s">
        <v>43</v>
      </c>
      <c r="E252" s="145">
        <v>1051</v>
      </c>
      <c r="F252" s="144">
        <v>0</v>
      </c>
      <c r="G252" s="147">
        <f t="shared" si="84"/>
        <v>1051</v>
      </c>
      <c r="H252" s="146">
        <f t="shared" si="85"/>
        <v>1156.1000000000001</v>
      </c>
      <c r="I252" s="148" t="e">
        <f t="shared" ref="I252:I261" si="90">I251</f>
        <v>#REF!</v>
      </c>
      <c r="J252" s="108" t="e">
        <f>E252*I252</f>
        <v>#REF!</v>
      </c>
      <c r="K252" s="108" t="e">
        <f t="shared" si="88"/>
        <v>#REF!</v>
      </c>
      <c r="L252" s="109" t="e">
        <f t="shared" si="89"/>
        <v>#REF!</v>
      </c>
      <c r="M252" s="108" t="e">
        <f>#REF!*3000</f>
        <v>#REF!</v>
      </c>
      <c r="N252" s="144" t="s">
        <v>105</v>
      </c>
    </row>
    <row r="253" spans="1:14" x14ac:dyDescent="0.25">
      <c r="A253" s="152">
        <v>6</v>
      </c>
      <c r="B253" s="144">
        <v>303</v>
      </c>
      <c r="C253" s="144">
        <v>3</v>
      </c>
      <c r="D253" s="144" t="s">
        <v>43</v>
      </c>
      <c r="E253" s="145">
        <v>1052</v>
      </c>
      <c r="F253" s="144">
        <v>0</v>
      </c>
      <c r="G253" s="147">
        <f t="shared" si="84"/>
        <v>1052</v>
      </c>
      <c r="H253" s="146">
        <f t="shared" si="85"/>
        <v>1157.2</v>
      </c>
      <c r="I253" s="148"/>
      <c r="J253" s="108"/>
      <c r="K253" s="108"/>
      <c r="L253" s="109"/>
      <c r="M253" s="108"/>
      <c r="N253" s="144" t="s">
        <v>38</v>
      </c>
    </row>
    <row r="254" spans="1:14" x14ac:dyDescent="0.25">
      <c r="A254" s="144">
        <v>7</v>
      </c>
      <c r="B254" s="144">
        <v>401</v>
      </c>
      <c r="C254" s="144">
        <v>4</v>
      </c>
      <c r="D254" s="144" t="s">
        <v>43</v>
      </c>
      <c r="E254" s="145">
        <v>1147</v>
      </c>
      <c r="F254" s="144">
        <v>58</v>
      </c>
      <c r="G254" s="147">
        <f t="shared" si="84"/>
        <v>1205</v>
      </c>
      <c r="H254" s="146">
        <f t="shared" si="85"/>
        <v>1325.5</v>
      </c>
      <c r="I254" s="148" t="e">
        <f>I252</f>
        <v>#REF!</v>
      </c>
      <c r="J254" s="108" t="e">
        <f>E254*I254</f>
        <v>#REF!</v>
      </c>
      <c r="K254" s="108" t="e">
        <f t="shared" ref="K254:K255" si="91">J254*1.08</f>
        <v>#REF!</v>
      </c>
      <c r="L254" s="109" t="e">
        <f t="shared" ref="L254:L255" si="92">MROUND((K254*0.025/12),500)</f>
        <v>#REF!</v>
      </c>
      <c r="M254" s="108" t="e">
        <f>#REF!*3000</f>
        <v>#REF!</v>
      </c>
      <c r="N254" s="144" t="s">
        <v>38</v>
      </c>
    </row>
    <row r="255" spans="1:14" x14ac:dyDescent="0.25">
      <c r="A255" s="144">
        <v>8</v>
      </c>
      <c r="B255" s="144">
        <v>402</v>
      </c>
      <c r="C255" s="144">
        <v>4</v>
      </c>
      <c r="D255" s="144" t="s">
        <v>43</v>
      </c>
      <c r="E255" s="145">
        <v>1051</v>
      </c>
      <c r="F255" s="144">
        <v>0</v>
      </c>
      <c r="G255" s="147">
        <f t="shared" si="84"/>
        <v>1051</v>
      </c>
      <c r="H255" s="146">
        <f t="shared" si="85"/>
        <v>1156.1000000000001</v>
      </c>
      <c r="I255" s="148" t="e">
        <f t="shared" si="90"/>
        <v>#REF!</v>
      </c>
      <c r="J255" s="108" t="e">
        <f>E255*I255</f>
        <v>#REF!</v>
      </c>
      <c r="K255" s="108" t="e">
        <f t="shared" si="91"/>
        <v>#REF!</v>
      </c>
      <c r="L255" s="109" t="e">
        <f t="shared" si="92"/>
        <v>#REF!</v>
      </c>
      <c r="M255" s="108" t="e">
        <f>#REF!*3000</f>
        <v>#REF!</v>
      </c>
      <c r="N255" s="144" t="s">
        <v>105</v>
      </c>
    </row>
    <row r="256" spans="1:14" x14ac:dyDescent="0.25">
      <c r="A256" s="152">
        <v>9</v>
      </c>
      <c r="B256" s="144">
        <v>403</v>
      </c>
      <c r="C256" s="144">
        <v>4</v>
      </c>
      <c r="D256" s="144" t="s">
        <v>43</v>
      </c>
      <c r="E256" s="145">
        <v>1052</v>
      </c>
      <c r="F256" s="144">
        <v>0</v>
      </c>
      <c r="G256" s="147">
        <f t="shared" si="84"/>
        <v>1052</v>
      </c>
      <c r="H256" s="146">
        <f t="shared" si="85"/>
        <v>1157.2</v>
      </c>
      <c r="I256" s="148"/>
      <c r="J256" s="108"/>
      <c r="K256" s="108"/>
      <c r="L256" s="109"/>
      <c r="M256" s="108"/>
      <c r="N256" s="144" t="s">
        <v>38</v>
      </c>
    </row>
    <row r="257" spans="1:14" x14ac:dyDescent="0.25">
      <c r="A257" s="144">
        <v>10</v>
      </c>
      <c r="B257" s="144">
        <v>501</v>
      </c>
      <c r="C257" s="144">
        <v>5</v>
      </c>
      <c r="D257" s="144" t="s">
        <v>43</v>
      </c>
      <c r="E257" s="145">
        <v>1147</v>
      </c>
      <c r="F257" s="144">
        <v>58</v>
      </c>
      <c r="G257" s="147">
        <f t="shared" si="84"/>
        <v>1205</v>
      </c>
      <c r="H257" s="146">
        <f t="shared" si="85"/>
        <v>1325.5</v>
      </c>
      <c r="I257" s="148" t="e">
        <f>I255</f>
        <v>#REF!</v>
      </c>
      <c r="J257" s="108" t="e">
        <f>E257*I257</f>
        <v>#REF!</v>
      </c>
      <c r="K257" s="108" t="e">
        <f t="shared" ref="K257:K258" si="93">J257*1.08</f>
        <v>#REF!</v>
      </c>
      <c r="L257" s="109" t="e">
        <f t="shared" ref="L257:L258" si="94">MROUND((K257*0.025/12),500)</f>
        <v>#REF!</v>
      </c>
      <c r="M257" s="108" t="e">
        <f>#REF!*3000</f>
        <v>#REF!</v>
      </c>
      <c r="N257" s="144" t="s">
        <v>38</v>
      </c>
    </row>
    <row r="258" spans="1:14" x14ac:dyDescent="0.25">
      <c r="A258" s="144">
        <v>11</v>
      </c>
      <c r="B258" s="144">
        <v>502</v>
      </c>
      <c r="C258" s="144">
        <v>5</v>
      </c>
      <c r="D258" s="144" t="s">
        <v>43</v>
      </c>
      <c r="E258" s="145">
        <v>1051</v>
      </c>
      <c r="F258" s="144">
        <v>0</v>
      </c>
      <c r="G258" s="147">
        <f t="shared" si="84"/>
        <v>1051</v>
      </c>
      <c r="H258" s="146">
        <f t="shared" si="85"/>
        <v>1156.1000000000001</v>
      </c>
      <c r="I258" s="148" t="e">
        <f t="shared" si="90"/>
        <v>#REF!</v>
      </c>
      <c r="J258" s="108" t="e">
        <f>E258*I258</f>
        <v>#REF!</v>
      </c>
      <c r="K258" s="108" t="e">
        <f t="shared" si="93"/>
        <v>#REF!</v>
      </c>
      <c r="L258" s="109" t="e">
        <f t="shared" si="94"/>
        <v>#REF!</v>
      </c>
      <c r="M258" s="108" t="e">
        <f>#REF!*3000</f>
        <v>#REF!</v>
      </c>
      <c r="N258" s="144" t="s">
        <v>105</v>
      </c>
    </row>
    <row r="259" spans="1:14" x14ac:dyDescent="0.25">
      <c r="A259" s="152">
        <v>12</v>
      </c>
      <c r="B259" s="144">
        <v>503</v>
      </c>
      <c r="C259" s="144">
        <v>5</v>
      </c>
      <c r="D259" s="144" t="s">
        <v>43</v>
      </c>
      <c r="E259" s="145">
        <v>1052</v>
      </c>
      <c r="F259" s="144">
        <v>0</v>
      </c>
      <c r="G259" s="147">
        <f t="shared" si="84"/>
        <v>1052</v>
      </c>
      <c r="H259" s="146">
        <f t="shared" si="85"/>
        <v>1157.2</v>
      </c>
      <c r="I259" s="148"/>
      <c r="J259" s="108"/>
      <c r="K259" s="108"/>
      <c r="L259" s="109"/>
      <c r="M259" s="108"/>
      <c r="N259" s="144" t="s">
        <v>38</v>
      </c>
    </row>
    <row r="260" spans="1:14" x14ac:dyDescent="0.25">
      <c r="A260" s="144">
        <v>13</v>
      </c>
      <c r="B260" s="144">
        <v>601</v>
      </c>
      <c r="C260" s="144">
        <v>6</v>
      </c>
      <c r="D260" s="144" t="s">
        <v>43</v>
      </c>
      <c r="E260" s="145">
        <v>1147</v>
      </c>
      <c r="F260" s="144">
        <v>58</v>
      </c>
      <c r="G260" s="147">
        <f t="shared" si="84"/>
        <v>1205</v>
      </c>
      <c r="H260" s="146">
        <f t="shared" si="85"/>
        <v>1325.5</v>
      </c>
      <c r="I260" s="148" t="e">
        <f>I258</f>
        <v>#REF!</v>
      </c>
      <c r="J260" s="108" t="e">
        <f>E260*I260</f>
        <v>#REF!</v>
      </c>
      <c r="K260" s="108" t="e">
        <f t="shared" ref="K260:K261" si="95">J260*1.08</f>
        <v>#REF!</v>
      </c>
      <c r="L260" s="109" t="e">
        <f t="shared" ref="L260:L261" si="96">MROUND((K260*0.025/12),500)</f>
        <v>#REF!</v>
      </c>
      <c r="M260" s="108" t="e">
        <f>#REF!*3000</f>
        <v>#REF!</v>
      </c>
      <c r="N260" s="144" t="s">
        <v>38</v>
      </c>
    </row>
    <row r="261" spans="1:14" x14ac:dyDescent="0.25">
      <c r="A261" s="144">
        <v>14</v>
      </c>
      <c r="B261" s="144">
        <v>602</v>
      </c>
      <c r="C261" s="144">
        <v>6</v>
      </c>
      <c r="D261" s="144" t="s">
        <v>43</v>
      </c>
      <c r="E261" s="145">
        <v>1051</v>
      </c>
      <c r="F261" s="144">
        <v>0</v>
      </c>
      <c r="G261" s="147">
        <f t="shared" si="84"/>
        <v>1051</v>
      </c>
      <c r="H261" s="146">
        <f t="shared" si="85"/>
        <v>1156.1000000000001</v>
      </c>
      <c r="I261" s="148" t="e">
        <f t="shared" si="90"/>
        <v>#REF!</v>
      </c>
      <c r="J261" s="108" t="e">
        <f>E261*I261</f>
        <v>#REF!</v>
      </c>
      <c r="K261" s="108" t="e">
        <f t="shared" si="95"/>
        <v>#REF!</v>
      </c>
      <c r="L261" s="109" t="e">
        <f t="shared" si="96"/>
        <v>#REF!</v>
      </c>
      <c r="M261" s="108" t="e">
        <f>#REF!*3000</f>
        <v>#REF!</v>
      </c>
      <c r="N261" s="144" t="s">
        <v>105</v>
      </c>
    </row>
    <row r="262" spans="1:14" x14ac:dyDescent="0.25">
      <c r="A262" s="152">
        <v>15</v>
      </c>
      <c r="B262" s="144">
        <v>603</v>
      </c>
      <c r="C262" s="144">
        <v>6</v>
      </c>
      <c r="D262" s="144" t="s">
        <v>43</v>
      </c>
      <c r="E262" s="145">
        <v>1052</v>
      </c>
      <c r="F262" s="144">
        <v>0</v>
      </c>
      <c r="G262" s="147">
        <f t="shared" si="84"/>
        <v>1052</v>
      </c>
      <c r="H262" s="146">
        <f t="shared" si="85"/>
        <v>1157.2</v>
      </c>
      <c r="I262" s="148"/>
      <c r="J262" s="108"/>
      <c r="K262" s="108"/>
      <c r="L262" s="109"/>
      <c r="M262" s="108"/>
      <c r="N262" s="144" t="s">
        <v>38</v>
      </c>
    </row>
    <row r="263" spans="1:14" x14ac:dyDescent="0.25">
      <c r="A263" s="144">
        <v>16</v>
      </c>
      <c r="B263" s="144">
        <v>701</v>
      </c>
      <c r="C263" s="144">
        <v>7</v>
      </c>
      <c r="D263" s="144" t="s">
        <v>43</v>
      </c>
      <c r="E263" s="145">
        <v>1147</v>
      </c>
      <c r="F263" s="144">
        <v>58</v>
      </c>
      <c r="G263" s="147">
        <f t="shared" si="84"/>
        <v>1205</v>
      </c>
      <c r="H263" s="146">
        <f t="shared" si="85"/>
        <v>1325.5</v>
      </c>
      <c r="I263" s="148" t="e">
        <f>I261</f>
        <v>#REF!</v>
      </c>
      <c r="J263" s="108" t="e">
        <f>E263*I263</f>
        <v>#REF!</v>
      </c>
      <c r="K263" s="108" t="e">
        <f t="shared" ref="K263" si="97">J263*1.08</f>
        <v>#REF!</v>
      </c>
      <c r="L263" s="109" t="e">
        <f t="shared" ref="L263" si="98">MROUND((K263*0.025/12),500)</f>
        <v>#REF!</v>
      </c>
      <c r="M263" s="108" t="e">
        <f>#REF!*3000</f>
        <v>#REF!</v>
      </c>
      <c r="N263" s="144" t="s">
        <v>38</v>
      </c>
    </row>
    <row r="264" spans="1:14" x14ac:dyDescent="0.25">
      <c r="A264" s="144">
        <v>17</v>
      </c>
      <c r="B264" s="144">
        <v>703</v>
      </c>
      <c r="C264" s="144">
        <v>7</v>
      </c>
      <c r="D264" s="144" t="s">
        <v>43</v>
      </c>
      <c r="E264" s="145">
        <v>1052</v>
      </c>
      <c r="F264" s="144">
        <v>0</v>
      </c>
      <c r="G264" s="147">
        <f t="shared" si="84"/>
        <v>1052</v>
      </c>
      <c r="H264" s="146">
        <f t="shared" si="85"/>
        <v>1157.2</v>
      </c>
      <c r="I264" s="148"/>
      <c r="J264" s="108"/>
      <c r="K264" s="108"/>
      <c r="L264" s="109"/>
      <c r="M264" s="108"/>
      <c r="N264" s="144" t="s">
        <v>38</v>
      </c>
    </row>
    <row r="265" spans="1:14" x14ac:dyDescent="0.25">
      <c r="A265" s="152">
        <v>18</v>
      </c>
      <c r="B265" s="144">
        <v>801</v>
      </c>
      <c r="C265" s="144">
        <v>8</v>
      </c>
      <c r="D265" s="144" t="s">
        <v>43</v>
      </c>
      <c r="E265" s="145">
        <v>1223</v>
      </c>
      <c r="F265" s="144">
        <v>59</v>
      </c>
      <c r="G265" s="147">
        <f t="shared" si="84"/>
        <v>1282</v>
      </c>
      <c r="H265" s="146">
        <f t="shared" si="85"/>
        <v>1410.2</v>
      </c>
      <c r="I265" s="148" t="e">
        <f>#REF!</f>
        <v>#REF!</v>
      </c>
      <c r="J265" s="108" t="e">
        <f>E265*I265</f>
        <v>#REF!</v>
      </c>
      <c r="K265" s="108" t="e">
        <f t="shared" ref="K265:K266" si="99">J265*1.08</f>
        <v>#REF!</v>
      </c>
      <c r="L265" s="109" t="e">
        <f t="shared" ref="L265:L266" si="100">MROUND((K265*0.025/12),500)</f>
        <v>#REF!</v>
      </c>
      <c r="M265" s="108" t="e">
        <f>#REF!*3000</f>
        <v>#REF!</v>
      </c>
      <c r="N265" s="144" t="s">
        <v>105</v>
      </c>
    </row>
    <row r="266" spans="1:14" x14ac:dyDescent="0.25">
      <c r="A266" s="144">
        <v>19</v>
      </c>
      <c r="B266" s="144">
        <v>802</v>
      </c>
      <c r="C266" s="144">
        <v>8</v>
      </c>
      <c r="D266" s="144" t="s">
        <v>43</v>
      </c>
      <c r="E266" s="145">
        <v>1051</v>
      </c>
      <c r="F266" s="144">
        <v>0</v>
      </c>
      <c r="G266" s="147">
        <f t="shared" si="84"/>
        <v>1051</v>
      </c>
      <c r="H266" s="146">
        <f t="shared" si="85"/>
        <v>1156.1000000000001</v>
      </c>
      <c r="I266" s="148" t="e">
        <f t="shared" ref="I266:I272" si="101">I265</f>
        <v>#REF!</v>
      </c>
      <c r="J266" s="108" t="e">
        <f>E266*I266</f>
        <v>#REF!</v>
      </c>
      <c r="K266" s="108" t="e">
        <f t="shared" si="99"/>
        <v>#REF!</v>
      </c>
      <c r="L266" s="109" t="e">
        <f t="shared" si="100"/>
        <v>#REF!</v>
      </c>
      <c r="M266" s="108" t="e">
        <f>#REF!*3000</f>
        <v>#REF!</v>
      </c>
      <c r="N266" s="144" t="s">
        <v>105</v>
      </c>
    </row>
    <row r="267" spans="1:14" x14ac:dyDescent="0.25">
      <c r="A267" s="144">
        <v>20</v>
      </c>
      <c r="B267" s="144">
        <v>803</v>
      </c>
      <c r="C267" s="144">
        <v>8</v>
      </c>
      <c r="D267" s="144" t="s">
        <v>43</v>
      </c>
      <c r="E267" s="145">
        <v>1052</v>
      </c>
      <c r="F267" s="144">
        <v>0</v>
      </c>
      <c r="G267" s="147">
        <f t="shared" si="84"/>
        <v>1052</v>
      </c>
      <c r="H267" s="146">
        <f t="shared" si="85"/>
        <v>1157.2</v>
      </c>
      <c r="I267" s="148"/>
      <c r="J267" s="108"/>
      <c r="K267" s="108"/>
      <c r="L267" s="109"/>
      <c r="M267" s="108"/>
      <c r="N267" s="144" t="s">
        <v>38</v>
      </c>
    </row>
    <row r="268" spans="1:14" x14ac:dyDescent="0.25">
      <c r="A268" s="152">
        <v>21</v>
      </c>
      <c r="B268" s="144">
        <v>901</v>
      </c>
      <c r="C268" s="144">
        <v>9</v>
      </c>
      <c r="D268" s="144" t="s">
        <v>43</v>
      </c>
      <c r="E268" s="145">
        <v>1223</v>
      </c>
      <c r="F268" s="144">
        <v>59</v>
      </c>
      <c r="G268" s="147">
        <f t="shared" si="84"/>
        <v>1282</v>
      </c>
      <c r="H268" s="146">
        <f t="shared" si="85"/>
        <v>1410.2</v>
      </c>
      <c r="I268" s="148" t="e">
        <f>I266</f>
        <v>#REF!</v>
      </c>
      <c r="J268" s="108" t="e">
        <f>E268*I268</f>
        <v>#REF!</v>
      </c>
      <c r="K268" s="108" t="e">
        <f t="shared" ref="K268:K269" si="102">J268*1.08</f>
        <v>#REF!</v>
      </c>
      <c r="L268" s="109" t="e">
        <f t="shared" ref="L268:L269" si="103">MROUND((K268*0.025/12),500)</f>
        <v>#REF!</v>
      </c>
      <c r="M268" s="108" t="e">
        <f>#REF!*3000</f>
        <v>#REF!</v>
      </c>
      <c r="N268" s="144" t="s">
        <v>38</v>
      </c>
    </row>
    <row r="269" spans="1:14" x14ac:dyDescent="0.25">
      <c r="A269" s="144">
        <v>22</v>
      </c>
      <c r="B269" s="144">
        <v>902</v>
      </c>
      <c r="C269" s="144">
        <v>9</v>
      </c>
      <c r="D269" s="144" t="s">
        <v>43</v>
      </c>
      <c r="E269" s="145">
        <v>1051</v>
      </c>
      <c r="F269" s="144">
        <v>0</v>
      </c>
      <c r="G269" s="147">
        <f t="shared" si="84"/>
        <v>1051</v>
      </c>
      <c r="H269" s="146">
        <f t="shared" si="85"/>
        <v>1156.1000000000001</v>
      </c>
      <c r="I269" s="148" t="e">
        <f>I268</f>
        <v>#REF!</v>
      </c>
      <c r="J269" s="108" t="e">
        <f>E269*I269</f>
        <v>#REF!</v>
      </c>
      <c r="K269" s="108" t="e">
        <f t="shared" si="102"/>
        <v>#REF!</v>
      </c>
      <c r="L269" s="109" t="e">
        <f t="shared" si="103"/>
        <v>#REF!</v>
      </c>
      <c r="M269" s="108" t="e">
        <f>#REF!*3000</f>
        <v>#REF!</v>
      </c>
      <c r="N269" s="144" t="s">
        <v>105</v>
      </c>
    </row>
    <row r="270" spans="1:14" x14ac:dyDescent="0.25">
      <c r="A270" s="144">
        <v>23</v>
      </c>
      <c r="B270" s="144">
        <v>903</v>
      </c>
      <c r="C270" s="144">
        <v>9</v>
      </c>
      <c r="D270" s="144" t="s">
        <v>43</v>
      </c>
      <c r="E270" s="145">
        <v>1140</v>
      </c>
      <c r="F270" s="144">
        <v>92</v>
      </c>
      <c r="G270" s="147">
        <f t="shared" si="84"/>
        <v>1232</v>
      </c>
      <c r="H270" s="146">
        <f t="shared" si="85"/>
        <v>1355.2</v>
      </c>
      <c r="I270" s="148"/>
      <c r="J270" s="108"/>
      <c r="K270" s="108"/>
      <c r="L270" s="109"/>
      <c r="M270" s="108"/>
      <c r="N270" s="144" t="s">
        <v>38</v>
      </c>
    </row>
    <row r="271" spans="1:14" x14ac:dyDescent="0.25">
      <c r="A271" s="152">
        <v>24</v>
      </c>
      <c r="B271" s="144">
        <v>1001</v>
      </c>
      <c r="C271" s="144">
        <v>10</v>
      </c>
      <c r="D271" s="144" t="s">
        <v>43</v>
      </c>
      <c r="E271" s="145">
        <v>1223</v>
      </c>
      <c r="F271" s="144">
        <v>59</v>
      </c>
      <c r="G271" s="147">
        <f t="shared" si="84"/>
        <v>1282</v>
      </c>
      <c r="H271" s="146">
        <f t="shared" si="85"/>
        <v>1410.2</v>
      </c>
      <c r="I271" s="148" t="e">
        <f>I269</f>
        <v>#REF!</v>
      </c>
      <c r="J271" s="108" t="e">
        <f>E271*I271</f>
        <v>#REF!</v>
      </c>
      <c r="K271" s="108" t="e">
        <f t="shared" ref="K271:K272" si="104">J271*1.08</f>
        <v>#REF!</v>
      </c>
      <c r="L271" s="109" t="e">
        <f t="shared" ref="L271:L272" si="105">MROUND((K271*0.025/12),500)</f>
        <v>#REF!</v>
      </c>
      <c r="M271" s="108" t="e">
        <f>#REF!*3000</f>
        <v>#REF!</v>
      </c>
      <c r="N271" s="144" t="s">
        <v>38</v>
      </c>
    </row>
    <row r="272" spans="1:14" x14ac:dyDescent="0.25">
      <c r="A272" s="144">
        <v>25</v>
      </c>
      <c r="B272" s="144">
        <v>1002</v>
      </c>
      <c r="C272" s="144">
        <v>10</v>
      </c>
      <c r="D272" s="144" t="s">
        <v>43</v>
      </c>
      <c r="E272" s="145">
        <v>1051</v>
      </c>
      <c r="F272" s="144">
        <v>0</v>
      </c>
      <c r="G272" s="147">
        <f t="shared" si="84"/>
        <v>1051</v>
      </c>
      <c r="H272" s="146">
        <f t="shared" si="85"/>
        <v>1156.1000000000001</v>
      </c>
      <c r="I272" s="148" t="e">
        <f t="shared" si="101"/>
        <v>#REF!</v>
      </c>
      <c r="J272" s="108" t="e">
        <f>E272*I272</f>
        <v>#REF!</v>
      </c>
      <c r="K272" s="108" t="e">
        <f t="shared" si="104"/>
        <v>#REF!</v>
      </c>
      <c r="L272" s="109" t="e">
        <f t="shared" si="105"/>
        <v>#REF!</v>
      </c>
      <c r="M272" s="108" t="e">
        <f>#REF!*3000</f>
        <v>#REF!</v>
      </c>
      <c r="N272" s="144" t="s">
        <v>105</v>
      </c>
    </row>
    <row r="273" spans="1:14" x14ac:dyDescent="0.25">
      <c r="A273" s="144">
        <v>26</v>
      </c>
      <c r="B273" s="144">
        <v>1003</v>
      </c>
      <c r="C273" s="144">
        <v>10</v>
      </c>
      <c r="D273" s="144" t="s">
        <v>43</v>
      </c>
      <c r="E273" s="145">
        <v>1140</v>
      </c>
      <c r="F273" s="144">
        <v>92</v>
      </c>
      <c r="G273" s="147">
        <f t="shared" si="84"/>
        <v>1232</v>
      </c>
      <c r="H273" s="146">
        <f t="shared" si="85"/>
        <v>1355.2</v>
      </c>
      <c r="I273" s="148"/>
      <c r="J273" s="108"/>
      <c r="K273" s="108"/>
      <c r="L273" s="109"/>
      <c r="M273" s="108"/>
      <c r="N273" s="144" t="s">
        <v>38</v>
      </c>
    </row>
    <row r="274" spans="1:14" x14ac:dyDescent="0.25">
      <c r="A274" s="152">
        <v>27</v>
      </c>
      <c r="B274" s="144">
        <v>1101</v>
      </c>
      <c r="C274" s="144">
        <v>11</v>
      </c>
      <c r="D274" s="144" t="s">
        <v>43</v>
      </c>
      <c r="E274" s="145">
        <v>1223</v>
      </c>
      <c r="F274" s="144">
        <v>59</v>
      </c>
      <c r="G274" s="147">
        <f t="shared" si="84"/>
        <v>1282</v>
      </c>
      <c r="H274" s="146">
        <f t="shared" si="85"/>
        <v>1410.2</v>
      </c>
      <c r="I274" s="148" t="e">
        <f>I272</f>
        <v>#REF!</v>
      </c>
      <c r="J274" s="108" t="e">
        <f>E274*I274</f>
        <v>#REF!</v>
      </c>
      <c r="K274" s="108" t="e">
        <f t="shared" ref="K274:K275" si="106">J274*1.08</f>
        <v>#REF!</v>
      </c>
      <c r="L274" s="109" t="e">
        <f t="shared" ref="L274:L275" si="107">MROUND((K274*0.025/12),500)</f>
        <v>#REF!</v>
      </c>
      <c r="M274" s="108" t="e">
        <f>#REF!*3000</f>
        <v>#REF!</v>
      </c>
      <c r="N274" s="144" t="s">
        <v>38</v>
      </c>
    </row>
    <row r="275" spans="1:14" x14ac:dyDescent="0.25">
      <c r="A275" s="144">
        <v>28</v>
      </c>
      <c r="B275" s="144">
        <v>1102</v>
      </c>
      <c r="C275" s="144">
        <v>11</v>
      </c>
      <c r="D275" s="144" t="s">
        <v>43</v>
      </c>
      <c r="E275" s="145">
        <v>1051</v>
      </c>
      <c r="F275" s="144">
        <v>0</v>
      </c>
      <c r="G275" s="147">
        <f t="shared" si="84"/>
        <v>1051</v>
      </c>
      <c r="H275" s="146">
        <f t="shared" si="85"/>
        <v>1156.1000000000001</v>
      </c>
      <c r="I275" s="148" t="e">
        <f>I274</f>
        <v>#REF!</v>
      </c>
      <c r="J275" s="108" t="e">
        <f>E275*I275</f>
        <v>#REF!</v>
      </c>
      <c r="K275" s="108" t="e">
        <f t="shared" si="106"/>
        <v>#REF!</v>
      </c>
      <c r="L275" s="109" t="e">
        <f t="shared" si="107"/>
        <v>#REF!</v>
      </c>
      <c r="M275" s="108" t="e">
        <f>#REF!*3000</f>
        <v>#REF!</v>
      </c>
      <c r="N275" s="144" t="s">
        <v>105</v>
      </c>
    </row>
    <row r="276" spans="1:14" x14ac:dyDescent="0.25">
      <c r="A276" s="144">
        <v>29</v>
      </c>
      <c r="B276" s="144">
        <v>1103</v>
      </c>
      <c r="C276" s="144">
        <v>11</v>
      </c>
      <c r="D276" s="144" t="s">
        <v>43</v>
      </c>
      <c r="E276" s="145">
        <v>1140</v>
      </c>
      <c r="F276" s="144">
        <v>92</v>
      </c>
      <c r="G276" s="147">
        <f t="shared" si="84"/>
        <v>1232</v>
      </c>
      <c r="H276" s="146">
        <f t="shared" si="85"/>
        <v>1355.2</v>
      </c>
      <c r="I276" s="148"/>
      <c r="J276" s="108"/>
      <c r="K276" s="108"/>
      <c r="L276" s="109"/>
      <c r="M276" s="108"/>
      <c r="N276" s="144" t="s">
        <v>38</v>
      </c>
    </row>
    <row r="277" spans="1:14" x14ac:dyDescent="0.25">
      <c r="A277" s="152">
        <v>30</v>
      </c>
      <c r="B277" s="144">
        <v>1201</v>
      </c>
      <c r="C277" s="144">
        <v>12</v>
      </c>
      <c r="D277" s="144" t="s">
        <v>43</v>
      </c>
      <c r="E277" s="145">
        <v>1223</v>
      </c>
      <c r="F277" s="144">
        <v>59</v>
      </c>
      <c r="G277" s="147">
        <f t="shared" si="84"/>
        <v>1282</v>
      </c>
      <c r="H277" s="146">
        <f t="shared" si="85"/>
        <v>1410.2</v>
      </c>
      <c r="I277" s="148" t="e">
        <f>I275</f>
        <v>#REF!</v>
      </c>
      <c r="J277" s="108" t="e">
        <f>E277*I277</f>
        <v>#REF!</v>
      </c>
      <c r="K277" s="108" t="e">
        <f t="shared" ref="K277:K278" si="108">J277*1.08</f>
        <v>#REF!</v>
      </c>
      <c r="L277" s="109" t="e">
        <f t="shared" ref="L277:L278" si="109">MROUND((K277*0.025/12),500)</f>
        <v>#REF!</v>
      </c>
      <c r="M277" s="108" t="e">
        <f>#REF!*3000</f>
        <v>#REF!</v>
      </c>
      <c r="N277" s="144" t="s">
        <v>105</v>
      </c>
    </row>
    <row r="278" spans="1:14" x14ac:dyDescent="0.25">
      <c r="A278" s="144">
        <v>31</v>
      </c>
      <c r="B278" s="144">
        <v>1202</v>
      </c>
      <c r="C278" s="144">
        <v>12</v>
      </c>
      <c r="D278" s="144" t="s">
        <v>43</v>
      </c>
      <c r="E278" s="145">
        <v>1051</v>
      </c>
      <c r="F278" s="144">
        <v>0</v>
      </c>
      <c r="G278" s="147">
        <f t="shared" si="84"/>
        <v>1051</v>
      </c>
      <c r="H278" s="146">
        <f t="shared" si="85"/>
        <v>1156.1000000000001</v>
      </c>
      <c r="I278" s="148" t="e">
        <f t="shared" ref="I278:I295" si="110">I277</f>
        <v>#REF!</v>
      </c>
      <c r="J278" s="108" t="e">
        <f>E278*I278</f>
        <v>#REF!</v>
      </c>
      <c r="K278" s="108" t="e">
        <f t="shared" si="108"/>
        <v>#REF!</v>
      </c>
      <c r="L278" s="109" t="e">
        <f t="shared" si="109"/>
        <v>#REF!</v>
      </c>
      <c r="M278" s="108" t="e">
        <f>#REF!*3000</f>
        <v>#REF!</v>
      </c>
      <c r="N278" s="144" t="s">
        <v>105</v>
      </c>
    </row>
    <row r="279" spans="1:14" x14ac:dyDescent="0.25">
      <c r="A279" s="144">
        <v>32</v>
      </c>
      <c r="B279" s="144">
        <v>1203</v>
      </c>
      <c r="C279" s="144">
        <v>12</v>
      </c>
      <c r="D279" s="144" t="s">
        <v>43</v>
      </c>
      <c r="E279" s="145">
        <v>1140</v>
      </c>
      <c r="F279" s="144">
        <v>92</v>
      </c>
      <c r="G279" s="147">
        <f t="shared" si="84"/>
        <v>1232</v>
      </c>
      <c r="H279" s="146">
        <f t="shared" si="85"/>
        <v>1355.2</v>
      </c>
      <c r="I279" s="148"/>
      <c r="J279" s="108"/>
      <c r="K279" s="108"/>
      <c r="L279" s="109"/>
      <c r="M279" s="108"/>
      <c r="N279" s="144" t="s">
        <v>38</v>
      </c>
    </row>
    <row r="280" spans="1:14" x14ac:dyDescent="0.25">
      <c r="A280" s="152">
        <v>33</v>
      </c>
      <c r="B280" s="144">
        <v>1301</v>
      </c>
      <c r="C280" s="144">
        <v>13</v>
      </c>
      <c r="D280" s="144" t="s">
        <v>43</v>
      </c>
      <c r="E280" s="145">
        <v>1223</v>
      </c>
      <c r="F280" s="144">
        <v>59</v>
      </c>
      <c r="G280" s="147">
        <f t="shared" si="84"/>
        <v>1282</v>
      </c>
      <c r="H280" s="146">
        <f t="shared" si="85"/>
        <v>1410.2</v>
      </c>
      <c r="I280" s="148" t="e">
        <f>I278</f>
        <v>#REF!</v>
      </c>
      <c r="J280" s="108" t="e">
        <f>E280*I280</f>
        <v>#REF!</v>
      </c>
      <c r="K280" s="108" t="e">
        <f t="shared" ref="K280:K281" si="111">J280*1.08</f>
        <v>#REF!</v>
      </c>
      <c r="L280" s="109" t="e">
        <f t="shared" ref="L280:L281" si="112">MROUND((K280*0.025/12),500)</f>
        <v>#REF!</v>
      </c>
      <c r="M280" s="108" t="e">
        <f>#REF!*3000</f>
        <v>#REF!</v>
      </c>
      <c r="N280" s="144" t="s">
        <v>38</v>
      </c>
    </row>
    <row r="281" spans="1:14" x14ac:dyDescent="0.25">
      <c r="A281" s="144">
        <v>34</v>
      </c>
      <c r="B281" s="144">
        <v>1302</v>
      </c>
      <c r="C281" s="144">
        <v>13</v>
      </c>
      <c r="D281" s="144" t="s">
        <v>43</v>
      </c>
      <c r="E281" s="145">
        <v>1051</v>
      </c>
      <c r="F281" s="144">
        <v>0</v>
      </c>
      <c r="G281" s="147">
        <f t="shared" si="84"/>
        <v>1051</v>
      </c>
      <c r="H281" s="146">
        <f t="shared" si="85"/>
        <v>1156.1000000000001</v>
      </c>
      <c r="I281" s="148" t="e">
        <f t="shared" si="110"/>
        <v>#REF!</v>
      </c>
      <c r="J281" s="108" t="e">
        <f>E281*I281</f>
        <v>#REF!</v>
      </c>
      <c r="K281" s="108" t="e">
        <f t="shared" si="111"/>
        <v>#REF!</v>
      </c>
      <c r="L281" s="109" t="e">
        <f t="shared" si="112"/>
        <v>#REF!</v>
      </c>
      <c r="M281" s="108" t="e">
        <f>#REF!*3000</f>
        <v>#REF!</v>
      </c>
      <c r="N281" s="144" t="s">
        <v>105</v>
      </c>
    </row>
    <row r="282" spans="1:14" x14ac:dyDescent="0.25">
      <c r="A282" s="144">
        <v>35</v>
      </c>
      <c r="B282" s="144">
        <v>1303</v>
      </c>
      <c r="C282" s="144">
        <v>13</v>
      </c>
      <c r="D282" s="144" t="s">
        <v>43</v>
      </c>
      <c r="E282" s="145">
        <v>1140</v>
      </c>
      <c r="F282" s="144">
        <v>92</v>
      </c>
      <c r="G282" s="147">
        <f t="shared" si="84"/>
        <v>1232</v>
      </c>
      <c r="H282" s="146">
        <f t="shared" si="85"/>
        <v>1355.2</v>
      </c>
      <c r="I282" s="148"/>
      <c r="J282" s="108"/>
      <c r="K282" s="108"/>
      <c r="L282" s="109"/>
      <c r="M282" s="108"/>
      <c r="N282" s="144" t="s">
        <v>38</v>
      </c>
    </row>
    <row r="283" spans="1:14" x14ac:dyDescent="0.25">
      <c r="A283" s="152">
        <v>36</v>
      </c>
      <c r="B283" s="144">
        <v>1401</v>
      </c>
      <c r="C283" s="144">
        <v>14</v>
      </c>
      <c r="D283" s="144" t="s">
        <v>43</v>
      </c>
      <c r="E283" s="145">
        <v>1222</v>
      </c>
      <c r="F283" s="144">
        <v>59</v>
      </c>
      <c r="G283" s="147">
        <f t="shared" si="84"/>
        <v>1281</v>
      </c>
      <c r="H283" s="146">
        <f t="shared" si="85"/>
        <v>1409.1000000000001</v>
      </c>
      <c r="I283" s="148" t="e">
        <f>I281+250</f>
        <v>#REF!</v>
      </c>
      <c r="J283" s="108" t="e">
        <f>E283*I283</f>
        <v>#REF!</v>
      </c>
      <c r="K283" s="108" t="e">
        <f t="shared" ref="K283" si="113">J283*1.08</f>
        <v>#REF!</v>
      </c>
      <c r="L283" s="109" t="e">
        <f t="shared" ref="L283" si="114">MROUND((K283*0.025/12),500)</f>
        <v>#REF!</v>
      </c>
      <c r="M283" s="108" t="e">
        <f>#REF!*3000</f>
        <v>#REF!</v>
      </c>
      <c r="N283" s="144" t="s">
        <v>105</v>
      </c>
    </row>
    <row r="284" spans="1:14" x14ac:dyDescent="0.25">
      <c r="A284" s="144">
        <v>37</v>
      </c>
      <c r="B284" s="144">
        <v>1403</v>
      </c>
      <c r="C284" s="144">
        <v>14</v>
      </c>
      <c r="D284" s="144" t="s">
        <v>43</v>
      </c>
      <c r="E284" s="145">
        <v>1140</v>
      </c>
      <c r="F284" s="144">
        <v>92</v>
      </c>
      <c r="G284" s="147">
        <f t="shared" si="84"/>
        <v>1232</v>
      </c>
      <c r="H284" s="146">
        <f t="shared" si="85"/>
        <v>1355.2</v>
      </c>
      <c r="I284" s="148"/>
      <c r="J284" s="108"/>
      <c r="K284" s="108"/>
      <c r="L284" s="109"/>
      <c r="M284" s="108"/>
      <c r="N284" s="144" t="s">
        <v>38</v>
      </c>
    </row>
    <row r="285" spans="1:14" x14ac:dyDescent="0.25">
      <c r="A285" s="144">
        <v>38</v>
      </c>
      <c r="B285" s="144">
        <v>1501</v>
      </c>
      <c r="C285" s="144">
        <v>15</v>
      </c>
      <c r="D285" s="144" t="s">
        <v>43</v>
      </c>
      <c r="E285" s="145">
        <v>1223</v>
      </c>
      <c r="F285" s="144">
        <v>59</v>
      </c>
      <c r="G285" s="147">
        <f t="shared" si="84"/>
        <v>1282</v>
      </c>
      <c r="H285" s="146">
        <f t="shared" si="85"/>
        <v>1410.2</v>
      </c>
      <c r="I285" s="148" t="e">
        <f>#REF!</f>
        <v>#REF!</v>
      </c>
      <c r="J285" s="108" t="e">
        <f>E285*I285</f>
        <v>#REF!</v>
      </c>
      <c r="K285" s="108" t="e">
        <f t="shared" ref="K285:K286" si="115">J285*1.08</f>
        <v>#REF!</v>
      </c>
      <c r="L285" s="109" t="e">
        <f t="shared" ref="L285:L286" si="116">MROUND((K285*0.025/12),500)</f>
        <v>#REF!</v>
      </c>
      <c r="M285" s="108" t="e">
        <f>#REF!*3000</f>
        <v>#REF!</v>
      </c>
      <c r="N285" s="144" t="s">
        <v>105</v>
      </c>
    </row>
    <row r="286" spans="1:14" x14ac:dyDescent="0.25">
      <c r="A286" s="152">
        <v>39</v>
      </c>
      <c r="B286" s="144">
        <v>1502</v>
      </c>
      <c r="C286" s="144">
        <v>15</v>
      </c>
      <c r="D286" s="144" t="s">
        <v>43</v>
      </c>
      <c r="E286" s="145">
        <v>1051</v>
      </c>
      <c r="F286" s="144">
        <v>0</v>
      </c>
      <c r="G286" s="147">
        <f t="shared" si="84"/>
        <v>1051</v>
      </c>
      <c r="H286" s="146">
        <f t="shared" si="85"/>
        <v>1156.1000000000001</v>
      </c>
      <c r="I286" s="148" t="e">
        <f t="shared" si="110"/>
        <v>#REF!</v>
      </c>
      <c r="J286" s="108" t="e">
        <f>E286*I286</f>
        <v>#REF!</v>
      </c>
      <c r="K286" s="108" t="e">
        <f t="shared" si="115"/>
        <v>#REF!</v>
      </c>
      <c r="L286" s="109" t="e">
        <f t="shared" si="116"/>
        <v>#REF!</v>
      </c>
      <c r="M286" s="108" t="e">
        <f>#REF!*3000</f>
        <v>#REF!</v>
      </c>
      <c r="N286" s="144" t="s">
        <v>105</v>
      </c>
    </row>
    <row r="287" spans="1:14" x14ac:dyDescent="0.25">
      <c r="A287" s="144">
        <v>40</v>
      </c>
      <c r="B287" s="144">
        <v>1503</v>
      </c>
      <c r="C287" s="144">
        <v>15</v>
      </c>
      <c r="D287" s="144" t="s">
        <v>43</v>
      </c>
      <c r="E287" s="145">
        <v>1140</v>
      </c>
      <c r="F287" s="144">
        <v>92</v>
      </c>
      <c r="G287" s="147">
        <f t="shared" si="84"/>
        <v>1232</v>
      </c>
      <c r="H287" s="146">
        <f t="shared" si="85"/>
        <v>1355.2</v>
      </c>
      <c r="I287" s="148"/>
      <c r="J287" s="108"/>
      <c r="K287" s="108"/>
      <c r="L287" s="109"/>
      <c r="M287" s="108"/>
      <c r="N287" s="144" t="s">
        <v>38</v>
      </c>
    </row>
    <row r="288" spans="1:14" x14ac:dyDescent="0.25">
      <c r="A288" s="144">
        <v>41</v>
      </c>
      <c r="B288" s="144">
        <v>1601</v>
      </c>
      <c r="C288" s="144">
        <v>16</v>
      </c>
      <c r="D288" s="144" t="s">
        <v>43</v>
      </c>
      <c r="E288" s="145">
        <v>1223</v>
      </c>
      <c r="F288" s="144">
        <v>59</v>
      </c>
      <c r="G288" s="147">
        <f t="shared" si="84"/>
        <v>1282</v>
      </c>
      <c r="H288" s="146">
        <f t="shared" si="85"/>
        <v>1410.2</v>
      </c>
      <c r="I288" s="148" t="e">
        <f>I286</f>
        <v>#REF!</v>
      </c>
      <c r="J288" s="108" t="e">
        <f>E288*I288</f>
        <v>#REF!</v>
      </c>
      <c r="K288" s="108" t="e">
        <f t="shared" ref="K288:K289" si="117">J288*1.08</f>
        <v>#REF!</v>
      </c>
      <c r="L288" s="109" t="e">
        <f t="shared" ref="L288:L289" si="118">MROUND((K288*0.025/12),500)</f>
        <v>#REF!</v>
      </c>
      <c r="M288" s="108" t="e">
        <f>#REF!*3000</f>
        <v>#REF!</v>
      </c>
      <c r="N288" s="144" t="s">
        <v>105</v>
      </c>
    </row>
    <row r="289" spans="1:16" x14ac:dyDescent="0.25">
      <c r="A289" s="152">
        <v>42</v>
      </c>
      <c r="B289" s="144">
        <v>1602</v>
      </c>
      <c r="C289" s="144">
        <v>16</v>
      </c>
      <c r="D289" s="144" t="s">
        <v>43</v>
      </c>
      <c r="E289" s="145">
        <v>1051</v>
      </c>
      <c r="F289" s="144">
        <v>0</v>
      </c>
      <c r="G289" s="147">
        <f t="shared" si="84"/>
        <v>1051</v>
      </c>
      <c r="H289" s="146">
        <f t="shared" si="85"/>
        <v>1156.1000000000001</v>
      </c>
      <c r="I289" s="148" t="e">
        <f t="shared" si="110"/>
        <v>#REF!</v>
      </c>
      <c r="J289" s="108" t="e">
        <f>E289*I289</f>
        <v>#REF!</v>
      </c>
      <c r="K289" s="108" t="e">
        <f t="shared" si="117"/>
        <v>#REF!</v>
      </c>
      <c r="L289" s="109" t="e">
        <f t="shared" si="118"/>
        <v>#REF!</v>
      </c>
      <c r="M289" s="108" t="e">
        <f>#REF!*3000</f>
        <v>#REF!</v>
      </c>
      <c r="N289" s="144" t="s">
        <v>105</v>
      </c>
    </row>
    <row r="290" spans="1:16" x14ac:dyDescent="0.25">
      <c r="A290" s="144">
        <v>43</v>
      </c>
      <c r="B290" s="144">
        <v>1603</v>
      </c>
      <c r="C290" s="144">
        <v>16</v>
      </c>
      <c r="D290" s="144" t="s">
        <v>43</v>
      </c>
      <c r="E290" s="145">
        <v>1140</v>
      </c>
      <c r="F290" s="144">
        <v>92</v>
      </c>
      <c r="G290" s="147">
        <f t="shared" si="84"/>
        <v>1232</v>
      </c>
      <c r="H290" s="146">
        <f t="shared" si="85"/>
        <v>1355.2</v>
      </c>
      <c r="I290" s="148"/>
      <c r="J290" s="108"/>
      <c r="K290" s="108"/>
      <c r="L290" s="109"/>
      <c r="M290" s="108"/>
      <c r="N290" s="144" t="s">
        <v>38</v>
      </c>
    </row>
    <row r="291" spans="1:16" x14ac:dyDescent="0.25">
      <c r="A291" s="144">
        <v>44</v>
      </c>
      <c r="B291" s="144">
        <v>1701</v>
      </c>
      <c r="C291" s="144">
        <v>17</v>
      </c>
      <c r="D291" s="144" t="s">
        <v>43</v>
      </c>
      <c r="E291" s="145">
        <v>1223</v>
      </c>
      <c r="F291" s="144">
        <v>59</v>
      </c>
      <c r="G291" s="147">
        <f t="shared" si="84"/>
        <v>1282</v>
      </c>
      <c r="H291" s="146">
        <f t="shared" si="85"/>
        <v>1410.2</v>
      </c>
      <c r="I291" s="148" t="e">
        <f>I289</f>
        <v>#REF!</v>
      </c>
      <c r="J291" s="108" t="e">
        <f>E291*I291</f>
        <v>#REF!</v>
      </c>
      <c r="K291" s="108" t="e">
        <f t="shared" ref="K291:K292" si="119">J291*1.08</f>
        <v>#REF!</v>
      </c>
      <c r="L291" s="109" t="e">
        <f t="shared" ref="L291:L292" si="120">MROUND((K291*0.025/12),500)</f>
        <v>#REF!</v>
      </c>
      <c r="M291" s="108" t="e">
        <f>#REF!*3000</f>
        <v>#REF!</v>
      </c>
      <c r="N291" s="144" t="s">
        <v>105</v>
      </c>
    </row>
    <row r="292" spans="1:16" x14ac:dyDescent="0.25">
      <c r="A292" s="152">
        <v>45</v>
      </c>
      <c r="B292" s="144">
        <v>1702</v>
      </c>
      <c r="C292" s="144">
        <v>17</v>
      </c>
      <c r="D292" s="144" t="s">
        <v>43</v>
      </c>
      <c r="E292" s="145">
        <v>1124</v>
      </c>
      <c r="F292" s="144">
        <v>76</v>
      </c>
      <c r="G292" s="147">
        <f t="shared" si="84"/>
        <v>1200</v>
      </c>
      <c r="H292" s="146">
        <f t="shared" si="85"/>
        <v>1320</v>
      </c>
      <c r="I292" s="148" t="e">
        <f t="shared" si="110"/>
        <v>#REF!</v>
      </c>
      <c r="J292" s="108" t="e">
        <f>E292*I292</f>
        <v>#REF!</v>
      </c>
      <c r="K292" s="108" t="e">
        <f t="shared" si="119"/>
        <v>#REF!</v>
      </c>
      <c r="L292" s="109" t="e">
        <f t="shared" si="120"/>
        <v>#REF!</v>
      </c>
      <c r="M292" s="108" t="e">
        <f>#REF!*3000</f>
        <v>#REF!</v>
      </c>
      <c r="N292" s="144" t="s">
        <v>105</v>
      </c>
    </row>
    <row r="293" spans="1:16" x14ac:dyDescent="0.25">
      <c r="A293" s="144">
        <v>46</v>
      </c>
      <c r="B293" s="144">
        <v>1703</v>
      </c>
      <c r="C293" s="144">
        <v>17</v>
      </c>
      <c r="D293" s="144" t="s">
        <v>43</v>
      </c>
      <c r="E293" s="145">
        <v>1140</v>
      </c>
      <c r="F293" s="144">
        <v>92</v>
      </c>
      <c r="G293" s="147">
        <f t="shared" si="84"/>
        <v>1232</v>
      </c>
      <c r="H293" s="146">
        <f t="shared" si="85"/>
        <v>1355.2</v>
      </c>
      <c r="I293" s="148"/>
      <c r="J293" s="108"/>
      <c r="K293" s="108"/>
      <c r="L293" s="109"/>
      <c r="M293" s="108"/>
      <c r="N293" s="144" t="s">
        <v>38</v>
      </c>
    </row>
    <row r="294" spans="1:16" x14ac:dyDescent="0.25">
      <c r="A294" s="144">
        <v>47</v>
      </c>
      <c r="B294" s="144">
        <v>1801</v>
      </c>
      <c r="C294" s="144">
        <v>18</v>
      </c>
      <c r="D294" s="144" t="s">
        <v>43</v>
      </c>
      <c r="E294" s="145">
        <v>1223</v>
      </c>
      <c r="F294" s="144">
        <v>59</v>
      </c>
      <c r="G294" s="147">
        <f t="shared" si="84"/>
        <v>1282</v>
      </c>
      <c r="H294" s="146">
        <f t="shared" si="85"/>
        <v>1410.2</v>
      </c>
      <c r="I294" s="148" t="e">
        <f>I292</f>
        <v>#REF!</v>
      </c>
      <c r="J294" s="108" t="e">
        <f>E294*I294</f>
        <v>#REF!</v>
      </c>
      <c r="K294" s="108" t="e">
        <f t="shared" ref="K294:K295" si="121">J294*1.08</f>
        <v>#REF!</v>
      </c>
      <c r="L294" s="109" t="e">
        <f t="shared" ref="L294:L295" si="122">MROUND((K294*0.025/12),500)</f>
        <v>#REF!</v>
      </c>
      <c r="M294" s="108" t="e">
        <f>#REF!*3000</f>
        <v>#REF!</v>
      </c>
      <c r="N294" s="144" t="s">
        <v>105</v>
      </c>
    </row>
    <row r="295" spans="1:16" x14ac:dyDescent="0.25">
      <c r="A295" s="152">
        <v>48</v>
      </c>
      <c r="B295" s="144">
        <v>1802</v>
      </c>
      <c r="C295" s="144">
        <v>18</v>
      </c>
      <c r="D295" s="144" t="s">
        <v>43</v>
      </c>
      <c r="E295" s="145">
        <v>1124</v>
      </c>
      <c r="F295" s="144">
        <v>76</v>
      </c>
      <c r="G295" s="147">
        <f t="shared" si="84"/>
        <v>1200</v>
      </c>
      <c r="H295" s="146">
        <f t="shared" si="85"/>
        <v>1320</v>
      </c>
      <c r="I295" s="148" t="e">
        <f t="shared" si="110"/>
        <v>#REF!</v>
      </c>
      <c r="J295" s="108" t="e">
        <f>E295*I295</f>
        <v>#REF!</v>
      </c>
      <c r="K295" s="108" t="e">
        <f t="shared" si="121"/>
        <v>#REF!</v>
      </c>
      <c r="L295" s="109" t="e">
        <f t="shared" si="122"/>
        <v>#REF!</v>
      </c>
      <c r="M295" s="108" t="e">
        <f>#REF!*3000</f>
        <v>#REF!</v>
      </c>
      <c r="N295" s="144" t="s">
        <v>105</v>
      </c>
    </row>
    <row r="296" spans="1:16" x14ac:dyDescent="0.25">
      <c r="A296" s="144">
        <v>49</v>
      </c>
      <c r="B296" s="144">
        <v>1803</v>
      </c>
      <c r="C296" s="144">
        <v>18</v>
      </c>
      <c r="D296" s="144" t="s">
        <v>43</v>
      </c>
      <c r="E296" s="145">
        <v>1140</v>
      </c>
      <c r="F296" s="144">
        <v>92</v>
      </c>
      <c r="G296" s="147">
        <f t="shared" si="84"/>
        <v>1232</v>
      </c>
      <c r="H296" s="146">
        <f t="shared" si="85"/>
        <v>1355.2</v>
      </c>
      <c r="I296" s="148"/>
      <c r="J296" s="108"/>
      <c r="K296" s="108"/>
      <c r="L296" s="109"/>
      <c r="M296" s="108"/>
      <c r="N296" s="144" t="s">
        <v>38</v>
      </c>
    </row>
    <row r="297" spans="1:16" x14ac:dyDescent="0.25">
      <c r="A297" s="188" t="s">
        <v>5</v>
      </c>
      <c r="B297" s="189"/>
      <c r="C297" s="189"/>
      <c r="D297" s="190"/>
      <c r="E297" s="151"/>
      <c r="F297" s="148"/>
      <c r="G297" s="153">
        <f>SUM(G248:G296)</f>
        <v>57078</v>
      </c>
      <c r="H297" s="149">
        <f>SUM(H248:H295)</f>
        <v>61430.599999999955</v>
      </c>
      <c r="I297" s="150"/>
      <c r="J297" s="150"/>
      <c r="K297" s="150"/>
      <c r="L297" s="150"/>
      <c r="M297" s="150"/>
      <c r="N297" s="129"/>
    </row>
    <row r="300" spans="1:16" ht="15.75" x14ac:dyDescent="0.25">
      <c r="A300" s="185" t="s">
        <v>110</v>
      </c>
      <c r="B300" s="186"/>
      <c r="C300" s="186"/>
      <c r="D300" s="186"/>
      <c r="E300" s="186"/>
      <c r="F300" s="186"/>
      <c r="G300" s="186"/>
      <c r="H300" s="186"/>
      <c r="I300" s="186"/>
      <c r="J300" s="186"/>
      <c r="K300" s="186"/>
      <c r="L300" s="186"/>
      <c r="M300" s="186"/>
      <c r="N300" s="187"/>
    </row>
    <row r="301" spans="1:16" ht="72" x14ac:dyDescent="0.25">
      <c r="A301" s="102" t="s">
        <v>1</v>
      </c>
      <c r="B301" s="103" t="s">
        <v>0</v>
      </c>
      <c r="C301" s="103" t="s">
        <v>3</v>
      </c>
      <c r="D301" s="103" t="s">
        <v>2</v>
      </c>
      <c r="E301" s="103" t="s">
        <v>21</v>
      </c>
      <c r="F301" s="141" t="s">
        <v>98</v>
      </c>
      <c r="G301" s="103" t="s">
        <v>99</v>
      </c>
      <c r="H301" s="103" t="s">
        <v>4</v>
      </c>
      <c r="I301" s="128" t="s">
        <v>76</v>
      </c>
      <c r="J301" s="128" t="s">
        <v>77</v>
      </c>
      <c r="K301" s="128" t="s">
        <v>78</v>
      </c>
      <c r="L301" s="128" t="s">
        <v>79</v>
      </c>
      <c r="M301" s="128" t="s">
        <v>80</v>
      </c>
      <c r="N301" s="150" t="s">
        <v>102</v>
      </c>
    </row>
    <row r="302" spans="1:16" s="72" customFormat="1" ht="13.5" x14ac:dyDescent="0.25">
      <c r="A302" s="152">
        <v>1</v>
      </c>
      <c r="B302" s="147">
        <v>101</v>
      </c>
      <c r="C302" s="147">
        <v>1</v>
      </c>
      <c r="D302" s="147" t="s">
        <v>43</v>
      </c>
      <c r="E302" s="147">
        <v>1005</v>
      </c>
      <c r="F302" s="147">
        <v>0</v>
      </c>
      <c r="G302" s="147">
        <f>E302+F302</f>
        <v>1005</v>
      </c>
      <c r="H302" s="146">
        <f>G302*1.1</f>
        <v>1105.5</v>
      </c>
      <c r="I302" s="154"/>
      <c r="J302" s="154"/>
      <c r="K302" s="154"/>
      <c r="L302" s="154"/>
      <c r="M302" s="154"/>
      <c r="N302" s="142" t="s">
        <v>105</v>
      </c>
      <c r="O302" s="73"/>
      <c r="P302" s="73"/>
    </row>
    <row r="303" spans="1:16" x14ac:dyDescent="0.25">
      <c r="A303" s="144">
        <v>2</v>
      </c>
      <c r="B303" s="144">
        <v>201</v>
      </c>
      <c r="C303" s="144">
        <v>2</v>
      </c>
      <c r="D303" s="147" t="s">
        <v>43</v>
      </c>
      <c r="E303" s="145">
        <v>1238</v>
      </c>
      <c r="F303" s="144">
        <v>54</v>
      </c>
      <c r="G303" s="147">
        <f t="shared" ref="G303:G366" si="123">E303+F303</f>
        <v>1292</v>
      </c>
      <c r="H303" s="146">
        <f t="shared" ref="H303:H366" si="124">G303*1.1</f>
        <v>1421.2</v>
      </c>
      <c r="I303" s="148" t="e">
        <f>#REF!+250</f>
        <v>#REF!</v>
      </c>
      <c r="J303" s="108" t="e">
        <f>E303*I303</f>
        <v>#REF!</v>
      </c>
      <c r="K303" s="108" t="e">
        <f t="shared" ref="K303:K304" si="125">J303*1.08</f>
        <v>#REF!</v>
      </c>
      <c r="L303" s="109" t="e">
        <f t="shared" ref="L303:L304" si="126">MROUND((K303*0.025/12),500)</f>
        <v>#REF!</v>
      </c>
      <c r="M303" s="108" t="e">
        <f>#REF!*3000</f>
        <v>#REF!</v>
      </c>
      <c r="N303" s="148" t="s">
        <v>105</v>
      </c>
    </row>
    <row r="304" spans="1:16" x14ac:dyDescent="0.25">
      <c r="A304" s="144">
        <v>3</v>
      </c>
      <c r="B304" s="144">
        <v>202</v>
      </c>
      <c r="C304" s="144">
        <v>2</v>
      </c>
      <c r="D304" s="144" t="s">
        <v>44</v>
      </c>
      <c r="E304" s="145">
        <v>654</v>
      </c>
      <c r="F304" s="147">
        <v>0</v>
      </c>
      <c r="G304" s="147">
        <f t="shared" si="123"/>
        <v>654</v>
      </c>
      <c r="H304" s="146">
        <f t="shared" si="124"/>
        <v>719.40000000000009</v>
      </c>
      <c r="I304" s="148" t="e">
        <f>I303</f>
        <v>#REF!</v>
      </c>
      <c r="J304" s="108" t="e">
        <f>E304*I304</f>
        <v>#REF!</v>
      </c>
      <c r="K304" s="108" t="e">
        <f t="shared" si="125"/>
        <v>#REF!</v>
      </c>
      <c r="L304" s="109" t="e">
        <f t="shared" si="126"/>
        <v>#REF!</v>
      </c>
      <c r="M304" s="108" t="e">
        <f>#REF!*3000</f>
        <v>#REF!</v>
      </c>
      <c r="N304" s="142" t="s">
        <v>105</v>
      </c>
    </row>
    <row r="305" spans="1:14" x14ac:dyDescent="0.25">
      <c r="A305" s="152">
        <v>4</v>
      </c>
      <c r="B305" s="144">
        <v>203</v>
      </c>
      <c r="C305" s="144">
        <v>2</v>
      </c>
      <c r="D305" s="144" t="s">
        <v>43</v>
      </c>
      <c r="E305" s="145">
        <v>1012</v>
      </c>
      <c r="F305" s="144">
        <v>0</v>
      </c>
      <c r="G305" s="147">
        <f t="shared" si="123"/>
        <v>1012</v>
      </c>
      <c r="H305" s="146">
        <f t="shared" si="124"/>
        <v>1113.2</v>
      </c>
      <c r="I305" s="148"/>
      <c r="J305" s="108"/>
      <c r="K305" s="108"/>
      <c r="L305" s="109"/>
      <c r="M305" s="108"/>
      <c r="N305" s="148" t="s">
        <v>105</v>
      </c>
    </row>
    <row r="306" spans="1:14" x14ac:dyDescent="0.25">
      <c r="A306" s="152">
        <v>5</v>
      </c>
      <c r="B306" s="144">
        <v>204</v>
      </c>
      <c r="C306" s="144">
        <v>2</v>
      </c>
      <c r="D306" s="147" t="s">
        <v>43</v>
      </c>
      <c r="E306" s="145">
        <v>1006</v>
      </c>
      <c r="F306" s="144">
        <v>0</v>
      </c>
      <c r="G306" s="147">
        <f t="shared" si="123"/>
        <v>1006</v>
      </c>
      <c r="H306" s="146">
        <f t="shared" si="124"/>
        <v>1106.6000000000001</v>
      </c>
      <c r="I306" s="148"/>
      <c r="J306" s="108"/>
      <c r="K306" s="108"/>
      <c r="L306" s="109"/>
      <c r="M306" s="108"/>
      <c r="N306" s="148"/>
    </row>
    <row r="307" spans="1:14" x14ac:dyDescent="0.25">
      <c r="A307" s="144">
        <v>6</v>
      </c>
      <c r="B307" s="144">
        <v>301</v>
      </c>
      <c r="C307" s="144">
        <v>3</v>
      </c>
      <c r="D307" s="147" t="s">
        <v>43</v>
      </c>
      <c r="E307" s="145">
        <v>1238</v>
      </c>
      <c r="F307" s="144">
        <v>54</v>
      </c>
      <c r="G307" s="147">
        <f t="shared" si="123"/>
        <v>1292</v>
      </c>
      <c r="H307" s="146">
        <f t="shared" si="124"/>
        <v>1421.2</v>
      </c>
      <c r="I307" s="148" t="e">
        <f>I304</f>
        <v>#REF!</v>
      </c>
      <c r="J307" s="108" t="e">
        <f>E307*I307</f>
        <v>#REF!</v>
      </c>
      <c r="K307" s="108" t="e">
        <f t="shared" ref="K307:K308" si="127">J307*1.08</f>
        <v>#REF!</v>
      </c>
      <c r="L307" s="109" t="e">
        <f t="shared" ref="L307:L308" si="128">MROUND((K307*0.025/12),500)</f>
        <v>#REF!</v>
      </c>
      <c r="M307" s="108" t="e">
        <f>#REF!*3000</f>
        <v>#REF!</v>
      </c>
      <c r="N307" s="148" t="s">
        <v>105</v>
      </c>
    </row>
    <row r="308" spans="1:14" x14ac:dyDescent="0.25">
      <c r="A308" s="144">
        <v>7</v>
      </c>
      <c r="B308" s="144">
        <v>302</v>
      </c>
      <c r="C308" s="144">
        <v>3</v>
      </c>
      <c r="D308" s="144" t="s">
        <v>44</v>
      </c>
      <c r="E308" s="145">
        <v>654</v>
      </c>
      <c r="F308" s="147">
        <v>0</v>
      </c>
      <c r="G308" s="147">
        <f t="shared" si="123"/>
        <v>654</v>
      </c>
      <c r="H308" s="146">
        <f t="shared" si="124"/>
        <v>719.40000000000009</v>
      </c>
      <c r="I308" s="148" t="e">
        <f t="shared" ref="I308:I320" si="129">I307</f>
        <v>#REF!</v>
      </c>
      <c r="J308" s="108" t="e">
        <f>E308*I308</f>
        <v>#REF!</v>
      </c>
      <c r="K308" s="108" t="e">
        <f t="shared" si="127"/>
        <v>#REF!</v>
      </c>
      <c r="L308" s="109" t="e">
        <f t="shared" si="128"/>
        <v>#REF!</v>
      </c>
      <c r="M308" s="108" t="e">
        <f>#REF!*3000</f>
        <v>#REF!</v>
      </c>
      <c r="N308" s="142" t="s">
        <v>105</v>
      </c>
    </row>
    <row r="309" spans="1:14" x14ac:dyDescent="0.25">
      <c r="A309" s="152">
        <v>8</v>
      </c>
      <c r="B309" s="144">
        <v>303</v>
      </c>
      <c r="C309" s="144">
        <v>3</v>
      </c>
      <c r="D309" s="144" t="s">
        <v>43</v>
      </c>
      <c r="E309" s="145">
        <v>1012</v>
      </c>
      <c r="F309" s="144">
        <v>0</v>
      </c>
      <c r="G309" s="147">
        <f t="shared" si="123"/>
        <v>1012</v>
      </c>
      <c r="H309" s="146">
        <f t="shared" si="124"/>
        <v>1113.2</v>
      </c>
      <c r="I309" s="148"/>
      <c r="J309" s="108"/>
      <c r="K309" s="108"/>
      <c r="L309" s="109"/>
      <c r="M309" s="108"/>
      <c r="N309" s="148" t="s">
        <v>105</v>
      </c>
    </row>
    <row r="310" spans="1:14" x14ac:dyDescent="0.25">
      <c r="A310" s="152">
        <v>9</v>
      </c>
      <c r="B310" s="144">
        <v>304</v>
      </c>
      <c r="C310" s="144">
        <v>3</v>
      </c>
      <c r="D310" s="147" t="s">
        <v>43</v>
      </c>
      <c r="E310" s="145">
        <v>1006</v>
      </c>
      <c r="F310" s="144">
        <v>0</v>
      </c>
      <c r="G310" s="147">
        <f t="shared" si="123"/>
        <v>1006</v>
      </c>
      <c r="H310" s="146">
        <f t="shared" si="124"/>
        <v>1106.6000000000001</v>
      </c>
      <c r="I310" s="148"/>
      <c r="J310" s="108"/>
      <c r="K310" s="108"/>
      <c r="L310" s="109"/>
      <c r="M310" s="108"/>
      <c r="N310" s="148"/>
    </row>
    <row r="311" spans="1:14" x14ac:dyDescent="0.25">
      <c r="A311" s="144">
        <v>10</v>
      </c>
      <c r="B311" s="144">
        <v>401</v>
      </c>
      <c r="C311" s="144">
        <v>4</v>
      </c>
      <c r="D311" s="147" t="s">
        <v>43</v>
      </c>
      <c r="E311" s="145">
        <v>1238</v>
      </c>
      <c r="F311" s="144">
        <v>54</v>
      </c>
      <c r="G311" s="147">
        <f t="shared" si="123"/>
        <v>1292</v>
      </c>
      <c r="H311" s="146">
        <f t="shared" si="124"/>
        <v>1421.2</v>
      </c>
      <c r="I311" s="148" t="e">
        <f>I308</f>
        <v>#REF!</v>
      </c>
      <c r="J311" s="108" t="e">
        <f>E311*I311</f>
        <v>#REF!</v>
      </c>
      <c r="K311" s="108" t="e">
        <f t="shared" ref="K311:K312" si="130">J311*1.08</f>
        <v>#REF!</v>
      </c>
      <c r="L311" s="109" t="e">
        <f t="shared" ref="L311:L312" si="131">MROUND((K311*0.025/12),500)</f>
        <v>#REF!</v>
      </c>
      <c r="M311" s="108" t="e">
        <f>#REF!*3000</f>
        <v>#REF!</v>
      </c>
      <c r="N311" s="148" t="s">
        <v>105</v>
      </c>
    </row>
    <row r="312" spans="1:14" x14ac:dyDescent="0.25">
      <c r="A312" s="144">
        <v>11</v>
      </c>
      <c r="B312" s="144">
        <v>402</v>
      </c>
      <c r="C312" s="144">
        <v>4</v>
      </c>
      <c r="D312" s="144" t="s">
        <v>44</v>
      </c>
      <c r="E312" s="145">
        <v>654</v>
      </c>
      <c r="F312" s="147">
        <v>0</v>
      </c>
      <c r="G312" s="147">
        <f t="shared" si="123"/>
        <v>654</v>
      </c>
      <c r="H312" s="146">
        <f t="shared" si="124"/>
        <v>719.40000000000009</v>
      </c>
      <c r="I312" s="148" t="e">
        <f t="shared" si="129"/>
        <v>#REF!</v>
      </c>
      <c r="J312" s="108" t="e">
        <f>E312*I312</f>
        <v>#REF!</v>
      </c>
      <c r="K312" s="108" t="e">
        <f t="shared" si="130"/>
        <v>#REF!</v>
      </c>
      <c r="L312" s="109" t="e">
        <f t="shared" si="131"/>
        <v>#REF!</v>
      </c>
      <c r="M312" s="108" t="e">
        <f>#REF!*3000</f>
        <v>#REF!</v>
      </c>
      <c r="N312" s="142" t="s">
        <v>105</v>
      </c>
    </row>
    <row r="313" spans="1:14" x14ac:dyDescent="0.25">
      <c r="A313" s="152">
        <v>12</v>
      </c>
      <c r="B313" s="144">
        <v>403</v>
      </c>
      <c r="C313" s="144">
        <v>4</v>
      </c>
      <c r="D313" s="144" t="s">
        <v>43</v>
      </c>
      <c r="E313" s="145">
        <v>1012</v>
      </c>
      <c r="F313" s="144">
        <v>0</v>
      </c>
      <c r="G313" s="147">
        <f t="shared" si="123"/>
        <v>1012</v>
      </c>
      <c r="H313" s="146">
        <f t="shared" si="124"/>
        <v>1113.2</v>
      </c>
      <c r="I313" s="148"/>
      <c r="J313" s="108"/>
      <c r="K313" s="108"/>
      <c r="L313" s="109"/>
      <c r="M313" s="108"/>
      <c r="N313" s="148" t="s">
        <v>105</v>
      </c>
    </row>
    <row r="314" spans="1:14" x14ac:dyDescent="0.25">
      <c r="A314" s="152">
        <v>13</v>
      </c>
      <c r="B314" s="144">
        <v>404</v>
      </c>
      <c r="C314" s="144">
        <v>4</v>
      </c>
      <c r="D314" s="147" t="s">
        <v>43</v>
      </c>
      <c r="E314" s="145">
        <v>1006</v>
      </c>
      <c r="F314" s="144">
        <v>0</v>
      </c>
      <c r="G314" s="147">
        <f t="shared" si="123"/>
        <v>1006</v>
      </c>
      <c r="H314" s="146">
        <f t="shared" si="124"/>
        <v>1106.6000000000001</v>
      </c>
      <c r="I314" s="148"/>
      <c r="J314" s="108"/>
      <c r="K314" s="108"/>
      <c r="L314" s="109"/>
      <c r="M314" s="108"/>
      <c r="N314" s="148"/>
    </row>
    <row r="315" spans="1:14" x14ac:dyDescent="0.25">
      <c r="A315" s="144">
        <v>14</v>
      </c>
      <c r="B315" s="144">
        <v>501</v>
      </c>
      <c r="C315" s="144">
        <v>5</v>
      </c>
      <c r="D315" s="147" t="s">
        <v>43</v>
      </c>
      <c r="E315" s="145">
        <v>1238</v>
      </c>
      <c r="F315" s="144">
        <v>54</v>
      </c>
      <c r="G315" s="147">
        <f t="shared" si="123"/>
        <v>1292</v>
      </c>
      <c r="H315" s="146">
        <f t="shared" si="124"/>
        <v>1421.2</v>
      </c>
      <c r="I315" s="148" t="e">
        <f>I312</f>
        <v>#REF!</v>
      </c>
      <c r="J315" s="108" t="e">
        <f>E315*I315</f>
        <v>#REF!</v>
      </c>
      <c r="K315" s="108" t="e">
        <f t="shared" ref="K315:K316" si="132">J315*1.08</f>
        <v>#REF!</v>
      </c>
      <c r="L315" s="109" t="e">
        <f t="shared" ref="L315:L316" si="133">MROUND((K315*0.025/12),500)</f>
        <v>#REF!</v>
      </c>
      <c r="M315" s="108" t="e">
        <f>#REF!*3000</f>
        <v>#REF!</v>
      </c>
      <c r="N315" s="148" t="s">
        <v>105</v>
      </c>
    </row>
    <row r="316" spans="1:14" x14ac:dyDescent="0.25">
      <c r="A316" s="144">
        <v>15</v>
      </c>
      <c r="B316" s="144">
        <v>502</v>
      </c>
      <c r="C316" s="144">
        <v>5</v>
      </c>
      <c r="D316" s="144" t="s">
        <v>44</v>
      </c>
      <c r="E316" s="145">
        <v>654</v>
      </c>
      <c r="F316" s="147">
        <v>0</v>
      </c>
      <c r="G316" s="147">
        <f t="shared" si="123"/>
        <v>654</v>
      </c>
      <c r="H316" s="146">
        <f t="shared" si="124"/>
        <v>719.40000000000009</v>
      </c>
      <c r="I316" s="148" t="e">
        <f t="shared" si="129"/>
        <v>#REF!</v>
      </c>
      <c r="J316" s="108" t="e">
        <f>E316*I316</f>
        <v>#REF!</v>
      </c>
      <c r="K316" s="108" t="e">
        <f t="shared" si="132"/>
        <v>#REF!</v>
      </c>
      <c r="L316" s="109" t="e">
        <f t="shared" si="133"/>
        <v>#REF!</v>
      </c>
      <c r="M316" s="108" t="e">
        <f>#REF!*3000</f>
        <v>#REF!</v>
      </c>
      <c r="N316" s="142" t="s">
        <v>105</v>
      </c>
    </row>
    <row r="317" spans="1:14" x14ac:dyDescent="0.25">
      <c r="A317" s="152">
        <v>16</v>
      </c>
      <c r="B317" s="144">
        <v>503</v>
      </c>
      <c r="C317" s="144">
        <v>5</v>
      </c>
      <c r="D317" s="144" t="s">
        <v>43</v>
      </c>
      <c r="E317" s="145">
        <v>1012</v>
      </c>
      <c r="F317" s="144">
        <v>0</v>
      </c>
      <c r="G317" s="147">
        <f t="shared" si="123"/>
        <v>1012</v>
      </c>
      <c r="H317" s="146">
        <f t="shared" si="124"/>
        <v>1113.2</v>
      </c>
      <c r="I317" s="148"/>
      <c r="J317" s="108"/>
      <c r="K317" s="108"/>
      <c r="L317" s="109"/>
      <c r="M317" s="108"/>
      <c r="N317" s="148" t="s">
        <v>38</v>
      </c>
    </row>
    <row r="318" spans="1:14" x14ac:dyDescent="0.25">
      <c r="A318" s="152">
        <v>17</v>
      </c>
      <c r="B318" s="144">
        <v>504</v>
      </c>
      <c r="C318" s="144">
        <v>5</v>
      </c>
      <c r="D318" s="147" t="s">
        <v>43</v>
      </c>
      <c r="E318" s="145">
        <v>1006</v>
      </c>
      <c r="F318" s="144">
        <v>0</v>
      </c>
      <c r="G318" s="147">
        <f t="shared" si="123"/>
        <v>1006</v>
      </c>
      <c r="H318" s="146">
        <f t="shared" si="124"/>
        <v>1106.6000000000001</v>
      </c>
      <c r="I318" s="148"/>
      <c r="J318" s="108"/>
      <c r="K318" s="108"/>
      <c r="L318" s="109"/>
      <c r="M318" s="108"/>
      <c r="N318" s="148"/>
    </row>
    <row r="319" spans="1:14" x14ac:dyDescent="0.25">
      <c r="A319" s="144">
        <v>18</v>
      </c>
      <c r="B319" s="144">
        <v>601</v>
      </c>
      <c r="C319" s="144">
        <v>6</v>
      </c>
      <c r="D319" s="147" t="s">
        <v>43</v>
      </c>
      <c r="E319" s="145">
        <v>1238</v>
      </c>
      <c r="F319" s="144">
        <v>54</v>
      </c>
      <c r="G319" s="147">
        <f t="shared" si="123"/>
        <v>1292</v>
      </c>
      <c r="H319" s="146">
        <f t="shared" si="124"/>
        <v>1421.2</v>
      </c>
      <c r="I319" s="148" t="e">
        <f>I316</f>
        <v>#REF!</v>
      </c>
      <c r="J319" s="108" t="e">
        <f>E319*I319</f>
        <v>#REF!</v>
      </c>
      <c r="K319" s="108" t="e">
        <f t="shared" ref="K319:K320" si="134">J319*1.08</f>
        <v>#REF!</v>
      </c>
      <c r="L319" s="109" t="e">
        <f t="shared" ref="L319:L320" si="135">MROUND((K319*0.025/12),500)</f>
        <v>#REF!</v>
      </c>
      <c r="M319" s="108" t="e">
        <f>#REF!*3000</f>
        <v>#REF!</v>
      </c>
      <c r="N319" s="148" t="s">
        <v>105</v>
      </c>
    </row>
    <row r="320" spans="1:14" x14ac:dyDescent="0.25">
      <c r="A320" s="144">
        <v>19</v>
      </c>
      <c r="B320" s="144">
        <v>602</v>
      </c>
      <c r="C320" s="144">
        <v>6</v>
      </c>
      <c r="D320" s="144" t="s">
        <v>44</v>
      </c>
      <c r="E320" s="145">
        <v>654</v>
      </c>
      <c r="F320" s="147">
        <v>0</v>
      </c>
      <c r="G320" s="147">
        <f t="shared" si="123"/>
        <v>654</v>
      </c>
      <c r="H320" s="146">
        <f t="shared" si="124"/>
        <v>719.40000000000009</v>
      </c>
      <c r="I320" s="148" t="e">
        <f t="shared" si="129"/>
        <v>#REF!</v>
      </c>
      <c r="J320" s="108" t="e">
        <f>E320*I320</f>
        <v>#REF!</v>
      </c>
      <c r="K320" s="108" t="e">
        <f t="shared" si="134"/>
        <v>#REF!</v>
      </c>
      <c r="L320" s="109" t="e">
        <f t="shared" si="135"/>
        <v>#REF!</v>
      </c>
      <c r="M320" s="108" t="e">
        <f>#REF!*3000</f>
        <v>#REF!</v>
      </c>
      <c r="N320" s="142" t="s">
        <v>105</v>
      </c>
    </row>
    <row r="321" spans="1:14" x14ac:dyDescent="0.25">
      <c r="A321" s="152">
        <v>20</v>
      </c>
      <c r="B321" s="144">
        <v>603</v>
      </c>
      <c r="C321" s="144">
        <v>6</v>
      </c>
      <c r="D321" s="144" t="s">
        <v>43</v>
      </c>
      <c r="E321" s="145">
        <v>1012</v>
      </c>
      <c r="F321" s="144">
        <v>0</v>
      </c>
      <c r="G321" s="147">
        <f t="shared" si="123"/>
        <v>1012</v>
      </c>
      <c r="H321" s="146">
        <f t="shared" si="124"/>
        <v>1113.2</v>
      </c>
      <c r="I321" s="148"/>
      <c r="J321" s="108"/>
      <c r="K321" s="108"/>
      <c r="L321" s="109"/>
      <c r="M321" s="108"/>
      <c r="N321" s="148" t="s">
        <v>105</v>
      </c>
    </row>
    <row r="322" spans="1:14" x14ac:dyDescent="0.25">
      <c r="A322" s="152">
        <v>21</v>
      </c>
      <c r="B322" s="144">
        <v>604</v>
      </c>
      <c r="C322" s="144">
        <v>6</v>
      </c>
      <c r="D322" s="147" t="s">
        <v>43</v>
      </c>
      <c r="E322" s="145">
        <v>1006</v>
      </c>
      <c r="F322" s="144">
        <v>0</v>
      </c>
      <c r="G322" s="147">
        <f t="shared" si="123"/>
        <v>1006</v>
      </c>
      <c r="H322" s="146">
        <f t="shared" si="124"/>
        <v>1106.6000000000001</v>
      </c>
      <c r="I322" s="148"/>
      <c r="J322" s="108"/>
      <c r="K322" s="108"/>
      <c r="L322" s="109"/>
      <c r="M322" s="108"/>
      <c r="N322" s="148"/>
    </row>
    <row r="323" spans="1:14" x14ac:dyDescent="0.25">
      <c r="A323" s="144">
        <v>22</v>
      </c>
      <c r="B323" s="144">
        <v>701</v>
      </c>
      <c r="C323" s="144">
        <v>7</v>
      </c>
      <c r="D323" s="147" t="s">
        <v>43</v>
      </c>
      <c r="E323" s="145">
        <v>1238</v>
      </c>
      <c r="F323" s="144">
        <v>54</v>
      </c>
      <c r="G323" s="147">
        <f t="shared" si="123"/>
        <v>1292</v>
      </c>
      <c r="H323" s="146">
        <f t="shared" si="124"/>
        <v>1421.2</v>
      </c>
      <c r="I323" s="148" t="e">
        <f>I320</f>
        <v>#REF!</v>
      </c>
      <c r="J323" s="108" t="e">
        <f>E323*I323</f>
        <v>#REF!</v>
      </c>
      <c r="K323" s="108" t="e">
        <f t="shared" ref="K323" si="136">J323*1.08</f>
        <v>#REF!</v>
      </c>
      <c r="L323" s="109" t="e">
        <f t="shared" ref="L323" si="137">MROUND((K323*0.025/12),500)</f>
        <v>#REF!</v>
      </c>
      <c r="M323" s="108" t="e">
        <f>#REF!*3000</f>
        <v>#REF!</v>
      </c>
      <c r="N323" s="148" t="s">
        <v>105</v>
      </c>
    </row>
    <row r="324" spans="1:14" x14ac:dyDescent="0.25">
      <c r="A324" s="144">
        <v>23</v>
      </c>
      <c r="B324" s="144">
        <v>702</v>
      </c>
      <c r="C324" s="144">
        <v>7</v>
      </c>
      <c r="D324" s="144" t="s">
        <v>44</v>
      </c>
      <c r="E324" s="145">
        <v>752</v>
      </c>
      <c r="F324" s="147">
        <v>0</v>
      </c>
      <c r="G324" s="147">
        <f t="shared" si="123"/>
        <v>752</v>
      </c>
      <c r="H324" s="146">
        <f t="shared" si="124"/>
        <v>827.2</v>
      </c>
      <c r="I324" s="148"/>
      <c r="J324" s="108"/>
      <c r="K324" s="108"/>
      <c r="L324" s="109"/>
      <c r="M324" s="108"/>
      <c r="N324" s="148" t="s">
        <v>105</v>
      </c>
    </row>
    <row r="325" spans="1:14" x14ac:dyDescent="0.25">
      <c r="A325" s="152">
        <v>24</v>
      </c>
      <c r="B325" s="144">
        <v>703</v>
      </c>
      <c r="C325" s="144">
        <v>7</v>
      </c>
      <c r="D325" s="144" t="s">
        <v>43</v>
      </c>
      <c r="E325" s="145">
        <v>1012</v>
      </c>
      <c r="F325" s="144">
        <v>0</v>
      </c>
      <c r="G325" s="147">
        <f t="shared" si="123"/>
        <v>1012</v>
      </c>
      <c r="H325" s="146">
        <f t="shared" si="124"/>
        <v>1113.2</v>
      </c>
      <c r="I325" s="148"/>
      <c r="J325" s="108"/>
      <c r="K325" s="108"/>
      <c r="L325" s="109"/>
      <c r="M325" s="108"/>
      <c r="N325" s="148" t="s">
        <v>105</v>
      </c>
    </row>
    <row r="326" spans="1:14" x14ac:dyDescent="0.25">
      <c r="A326" s="152">
        <v>25</v>
      </c>
      <c r="B326" s="144">
        <v>704</v>
      </c>
      <c r="C326" s="144">
        <v>7</v>
      </c>
      <c r="D326" s="147" t="s">
        <v>43</v>
      </c>
      <c r="E326" s="145">
        <v>1006</v>
      </c>
      <c r="F326" s="144">
        <v>0</v>
      </c>
      <c r="G326" s="147">
        <f t="shared" si="123"/>
        <v>1006</v>
      </c>
      <c r="H326" s="146">
        <f t="shared" si="124"/>
        <v>1106.6000000000001</v>
      </c>
      <c r="I326" s="148"/>
      <c r="J326" s="108"/>
      <c r="K326" s="108"/>
      <c r="L326" s="109"/>
      <c r="M326" s="108"/>
      <c r="N326" s="148"/>
    </row>
    <row r="327" spans="1:14" x14ac:dyDescent="0.25">
      <c r="A327" s="144">
        <v>26</v>
      </c>
      <c r="B327" s="144">
        <v>801</v>
      </c>
      <c r="C327" s="144">
        <v>8</v>
      </c>
      <c r="D327" s="147" t="s">
        <v>43</v>
      </c>
      <c r="E327" s="145">
        <v>1238</v>
      </c>
      <c r="F327" s="144">
        <v>54</v>
      </c>
      <c r="G327" s="147">
        <f t="shared" si="123"/>
        <v>1292</v>
      </c>
      <c r="H327" s="146">
        <f t="shared" si="124"/>
        <v>1421.2</v>
      </c>
      <c r="I327" s="148" t="e">
        <f>#REF!</f>
        <v>#REF!</v>
      </c>
      <c r="J327" s="108" t="e">
        <f>E327*I327</f>
        <v>#REF!</v>
      </c>
      <c r="K327" s="108" t="e">
        <f t="shared" ref="K327:K328" si="138">J327*1.08</f>
        <v>#REF!</v>
      </c>
      <c r="L327" s="109" t="e">
        <f t="shared" ref="L327:L328" si="139">MROUND((K327*0.025/12),500)</f>
        <v>#REF!</v>
      </c>
      <c r="M327" s="108" t="e">
        <f>#REF!*3000</f>
        <v>#REF!</v>
      </c>
      <c r="N327" s="148" t="s">
        <v>105</v>
      </c>
    </row>
    <row r="328" spans="1:14" x14ac:dyDescent="0.25">
      <c r="A328" s="144">
        <v>27</v>
      </c>
      <c r="B328" s="144">
        <v>802</v>
      </c>
      <c r="C328" s="144">
        <v>8</v>
      </c>
      <c r="D328" s="144" t="s">
        <v>44</v>
      </c>
      <c r="E328" s="145">
        <v>752</v>
      </c>
      <c r="F328" s="147">
        <v>0</v>
      </c>
      <c r="G328" s="147">
        <f t="shared" si="123"/>
        <v>752</v>
      </c>
      <c r="H328" s="146">
        <f t="shared" si="124"/>
        <v>827.2</v>
      </c>
      <c r="I328" s="148" t="e">
        <f t="shared" ref="I328:I336" si="140">I327</f>
        <v>#REF!</v>
      </c>
      <c r="J328" s="108" t="e">
        <f>E328*I328</f>
        <v>#REF!</v>
      </c>
      <c r="K328" s="108" t="e">
        <f t="shared" si="138"/>
        <v>#REF!</v>
      </c>
      <c r="L328" s="109" t="e">
        <f t="shared" si="139"/>
        <v>#REF!</v>
      </c>
      <c r="M328" s="108" t="e">
        <f>#REF!*3000</f>
        <v>#REF!</v>
      </c>
      <c r="N328" s="148" t="s">
        <v>105</v>
      </c>
    </row>
    <row r="329" spans="1:14" x14ac:dyDescent="0.25">
      <c r="A329" s="152">
        <v>28</v>
      </c>
      <c r="B329" s="144">
        <v>803</v>
      </c>
      <c r="C329" s="144">
        <v>8</v>
      </c>
      <c r="D329" s="144" t="s">
        <v>43</v>
      </c>
      <c r="E329" s="145">
        <v>1012</v>
      </c>
      <c r="F329" s="144">
        <v>0</v>
      </c>
      <c r="G329" s="147">
        <f t="shared" si="123"/>
        <v>1012</v>
      </c>
      <c r="H329" s="146">
        <f t="shared" si="124"/>
        <v>1113.2</v>
      </c>
      <c r="I329" s="148"/>
      <c r="J329" s="108"/>
      <c r="K329" s="108"/>
      <c r="L329" s="109"/>
      <c r="M329" s="108"/>
      <c r="N329" s="148" t="s">
        <v>105</v>
      </c>
    </row>
    <row r="330" spans="1:14" x14ac:dyDescent="0.25">
      <c r="A330" s="152">
        <v>29</v>
      </c>
      <c r="B330" s="144">
        <v>804</v>
      </c>
      <c r="C330" s="144">
        <v>8</v>
      </c>
      <c r="D330" s="147" t="s">
        <v>43</v>
      </c>
      <c r="E330" s="145">
        <v>1006</v>
      </c>
      <c r="F330" s="144">
        <v>0</v>
      </c>
      <c r="G330" s="147">
        <f t="shared" si="123"/>
        <v>1006</v>
      </c>
      <c r="H330" s="146">
        <f t="shared" si="124"/>
        <v>1106.6000000000001</v>
      </c>
      <c r="I330" s="148"/>
      <c r="J330" s="108"/>
      <c r="K330" s="108"/>
      <c r="L330" s="109"/>
      <c r="M330" s="108"/>
      <c r="N330" s="148"/>
    </row>
    <row r="331" spans="1:14" x14ac:dyDescent="0.25">
      <c r="A331" s="144">
        <v>30</v>
      </c>
      <c r="B331" s="144">
        <v>901</v>
      </c>
      <c r="C331" s="144">
        <v>9</v>
      </c>
      <c r="D331" s="147" t="s">
        <v>43</v>
      </c>
      <c r="E331" s="145">
        <v>1238</v>
      </c>
      <c r="F331" s="144">
        <v>54</v>
      </c>
      <c r="G331" s="147">
        <f t="shared" si="123"/>
        <v>1292</v>
      </c>
      <c r="H331" s="146">
        <f t="shared" si="124"/>
        <v>1421.2</v>
      </c>
      <c r="I331" s="148" t="e">
        <f>I328</f>
        <v>#REF!</v>
      </c>
      <c r="J331" s="108" t="e">
        <f>E331*I331</f>
        <v>#REF!</v>
      </c>
      <c r="K331" s="108" t="e">
        <f t="shared" ref="K331:K332" si="141">J331*1.08</f>
        <v>#REF!</v>
      </c>
      <c r="L331" s="109" t="e">
        <f t="shared" ref="L331:L332" si="142">MROUND((K331*0.025/12),500)</f>
        <v>#REF!</v>
      </c>
      <c r="M331" s="108" t="e">
        <f>#REF!*3000</f>
        <v>#REF!</v>
      </c>
      <c r="N331" s="148" t="s">
        <v>38</v>
      </c>
    </row>
    <row r="332" spans="1:14" x14ac:dyDescent="0.25">
      <c r="A332" s="144">
        <v>31</v>
      </c>
      <c r="B332" s="144">
        <v>902</v>
      </c>
      <c r="C332" s="144">
        <v>9</v>
      </c>
      <c r="D332" s="144" t="s">
        <v>44</v>
      </c>
      <c r="E332" s="145">
        <v>752</v>
      </c>
      <c r="F332" s="147">
        <v>0</v>
      </c>
      <c r="G332" s="147">
        <f t="shared" si="123"/>
        <v>752</v>
      </c>
      <c r="H332" s="146">
        <f t="shared" si="124"/>
        <v>827.2</v>
      </c>
      <c r="I332" s="148" t="e">
        <f>I331</f>
        <v>#REF!</v>
      </c>
      <c r="J332" s="108" t="e">
        <f>E332*I332</f>
        <v>#REF!</v>
      </c>
      <c r="K332" s="108" t="e">
        <f t="shared" si="141"/>
        <v>#REF!</v>
      </c>
      <c r="L332" s="109" t="e">
        <f t="shared" si="142"/>
        <v>#REF!</v>
      </c>
      <c r="M332" s="108" t="e">
        <f>#REF!*3000</f>
        <v>#REF!</v>
      </c>
      <c r="N332" s="148" t="s">
        <v>105</v>
      </c>
    </row>
    <row r="333" spans="1:14" x14ac:dyDescent="0.25">
      <c r="A333" s="152">
        <v>32</v>
      </c>
      <c r="B333" s="144">
        <v>903</v>
      </c>
      <c r="C333" s="144">
        <v>9</v>
      </c>
      <c r="D333" s="144" t="s">
        <v>43</v>
      </c>
      <c r="E333" s="145">
        <v>1013</v>
      </c>
      <c r="F333" s="144">
        <v>0</v>
      </c>
      <c r="G333" s="147">
        <f t="shared" si="123"/>
        <v>1013</v>
      </c>
      <c r="H333" s="146">
        <f t="shared" si="124"/>
        <v>1114.3000000000002</v>
      </c>
      <c r="I333" s="148"/>
      <c r="J333" s="108"/>
      <c r="K333" s="108"/>
      <c r="L333" s="109"/>
      <c r="M333" s="108"/>
      <c r="N333" s="148" t="s">
        <v>38</v>
      </c>
    </row>
    <row r="334" spans="1:14" x14ac:dyDescent="0.25">
      <c r="A334" s="152">
        <v>33</v>
      </c>
      <c r="B334" s="144">
        <v>904</v>
      </c>
      <c r="C334" s="144">
        <v>9</v>
      </c>
      <c r="D334" s="147" t="s">
        <v>43</v>
      </c>
      <c r="E334" s="145">
        <v>1148</v>
      </c>
      <c r="F334" s="144">
        <v>44</v>
      </c>
      <c r="G334" s="147">
        <f t="shared" si="123"/>
        <v>1192</v>
      </c>
      <c r="H334" s="146">
        <f t="shared" si="124"/>
        <v>1311.2</v>
      </c>
      <c r="I334" s="148"/>
      <c r="J334" s="108"/>
      <c r="K334" s="108"/>
      <c r="L334" s="109"/>
      <c r="M334" s="108"/>
      <c r="N334" s="148"/>
    </row>
    <row r="335" spans="1:14" x14ac:dyDescent="0.25">
      <c r="A335" s="144">
        <v>34</v>
      </c>
      <c r="B335" s="144">
        <v>1001</v>
      </c>
      <c r="C335" s="144">
        <v>10</v>
      </c>
      <c r="D335" s="147" t="s">
        <v>43</v>
      </c>
      <c r="E335" s="145">
        <v>1238</v>
      </c>
      <c r="F335" s="144">
        <v>54</v>
      </c>
      <c r="G335" s="147">
        <f t="shared" si="123"/>
        <v>1292</v>
      </c>
      <c r="H335" s="146">
        <f t="shared" si="124"/>
        <v>1421.2</v>
      </c>
      <c r="I335" s="148" t="e">
        <f>I332</f>
        <v>#REF!</v>
      </c>
      <c r="J335" s="108" t="e">
        <f>E335*I335</f>
        <v>#REF!</v>
      </c>
      <c r="K335" s="108" t="e">
        <f t="shared" ref="K335:K336" si="143">J335*1.08</f>
        <v>#REF!</v>
      </c>
      <c r="L335" s="109" t="e">
        <f t="shared" ref="L335:L336" si="144">MROUND((K335*0.025/12),500)</f>
        <v>#REF!</v>
      </c>
      <c r="M335" s="108" t="e">
        <f>#REF!*3000</f>
        <v>#REF!</v>
      </c>
      <c r="N335" s="148" t="s">
        <v>38</v>
      </c>
    </row>
    <row r="336" spans="1:14" x14ac:dyDescent="0.25">
      <c r="A336" s="144">
        <v>35</v>
      </c>
      <c r="B336" s="144">
        <v>1002</v>
      </c>
      <c r="C336" s="144">
        <v>10</v>
      </c>
      <c r="D336" s="144" t="s">
        <v>44</v>
      </c>
      <c r="E336" s="145">
        <v>752</v>
      </c>
      <c r="F336" s="147">
        <v>0</v>
      </c>
      <c r="G336" s="147">
        <f t="shared" si="123"/>
        <v>752</v>
      </c>
      <c r="H336" s="146">
        <f t="shared" si="124"/>
        <v>827.2</v>
      </c>
      <c r="I336" s="148" t="e">
        <f t="shared" si="140"/>
        <v>#REF!</v>
      </c>
      <c r="J336" s="108" t="e">
        <f>E336*I336</f>
        <v>#REF!</v>
      </c>
      <c r="K336" s="108" t="e">
        <f t="shared" si="143"/>
        <v>#REF!</v>
      </c>
      <c r="L336" s="109" t="e">
        <f t="shared" si="144"/>
        <v>#REF!</v>
      </c>
      <c r="M336" s="108" t="e">
        <f>#REF!*3000</f>
        <v>#REF!</v>
      </c>
      <c r="N336" s="148" t="s">
        <v>38</v>
      </c>
    </row>
    <row r="337" spans="1:14" x14ac:dyDescent="0.25">
      <c r="A337" s="152">
        <v>36</v>
      </c>
      <c r="B337" s="144">
        <v>1003</v>
      </c>
      <c r="C337" s="144">
        <v>10</v>
      </c>
      <c r="D337" s="144" t="s">
        <v>43</v>
      </c>
      <c r="E337" s="145">
        <v>1018</v>
      </c>
      <c r="F337" s="144">
        <v>44</v>
      </c>
      <c r="G337" s="147">
        <f t="shared" si="123"/>
        <v>1062</v>
      </c>
      <c r="H337" s="146">
        <f t="shared" si="124"/>
        <v>1168.2</v>
      </c>
      <c r="I337" s="148"/>
      <c r="J337" s="108"/>
      <c r="K337" s="108"/>
      <c r="L337" s="109"/>
      <c r="M337" s="108"/>
      <c r="N337" s="148" t="s">
        <v>38</v>
      </c>
    </row>
    <row r="338" spans="1:14" x14ac:dyDescent="0.25">
      <c r="A338" s="152">
        <v>37</v>
      </c>
      <c r="B338" s="144">
        <v>1004</v>
      </c>
      <c r="C338" s="144">
        <v>10</v>
      </c>
      <c r="D338" s="147" t="s">
        <v>43</v>
      </c>
      <c r="E338" s="145">
        <v>1148</v>
      </c>
      <c r="F338" s="144">
        <v>44</v>
      </c>
      <c r="G338" s="147">
        <f t="shared" si="123"/>
        <v>1192</v>
      </c>
      <c r="H338" s="146">
        <f t="shared" si="124"/>
        <v>1311.2</v>
      </c>
      <c r="I338" s="148"/>
      <c r="J338" s="108"/>
      <c r="K338" s="108"/>
      <c r="L338" s="109"/>
      <c r="M338" s="108"/>
      <c r="N338" s="148"/>
    </row>
    <row r="339" spans="1:14" x14ac:dyDescent="0.25">
      <c r="A339" s="144">
        <v>38</v>
      </c>
      <c r="B339" s="144">
        <v>1101</v>
      </c>
      <c r="C339" s="144">
        <v>11</v>
      </c>
      <c r="D339" s="147" t="s">
        <v>43</v>
      </c>
      <c r="E339" s="145">
        <v>1238</v>
      </c>
      <c r="F339" s="144">
        <v>54</v>
      </c>
      <c r="G339" s="147">
        <f t="shared" si="123"/>
        <v>1292</v>
      </c>
      <c r="H339" s="146">
        <f t="shared" si="124"/>
        <v>1421.2</v>
      </c>
      <c r="I339" s="148" t="e">
        <f>I336</f>
        <v>#REF!</v>
      </c>
      <c r="J339" s="108" t="e">
        <f>E339*I339</f>
        <v>#REF!</v>
      </c>
      <c r="K339" s="108" t="e">
        <f t="shared" ref="K339:K340" si="145">J339*1.08</f>
        <v>#REF!</v>
      </c>
      <c r="L339" s="109" t="e">
        <f t="shared" ref="L339:L340" si="146">MROUND((K339*0.025/12),500)</f>
        <v>#REF!</v>
      </c>
      <c r="M339" s="108" t="e">
        <f>#REF!*3000</f>
        <v>#REF!</v>
      </c>
      <c r="N339" s="148" t="s">
        <v>38</v>
      </c>
    </row>
    <row r="340" spans="1:14" x14ac:dyDescent="0.25">
      <c r="A340" s="144">
        <v>39</v>
      </c>
      <c r="B340" s="144">
        <v>1102</v>
      </c>
      <c r="C340" s="144">
        <v>11</v>
      </c>
      <c r="D340" s="144" t="s">
        <v>44</v>
      </c>
      <c r="E340" s="145">
        <v>752</v>
      </c>
      <c r="F340" s="147">
        <v>0</v>
      </c>
      <c r="G340" s="147">
        <f t="shared" si="123"/>
        <v>752</v>
      </c>
      <c r="H340" s="146">
        <f t="shared" si="124"/>
        <v>827.2</v>
      </c>
      <c r="I340" s="148" t="e">
        <f>I339</f>
        <v>#REF!</v>
      </c>
      <c r="J340" s="108" t="e">
        <f>E340*I340</f>
        <v>#REF!</v>
      </c>
      <c r="K340" s="108" t="e">
        <f t="shared" si="145"/>
        <v>#REF!</v>
      </c>
      <c r="L340" s="109" t="e">
        <f t="shared" si="146"/>
        <v>#REF!</v>
      </c>
      <c r="M340" s="108" t="e">
        <f>#REF!*3000</f>
        <v>#REF!</v>
      </c>
      <c r="N340" s="148" t="s">
        <v>105</v>
      </c>
    </row>
    <row r="341" spans="1:14" x14ac:dyDescent="0.25">
      <c r="A341" s="152">
        <v>40</v>
      </c>
      <c r="B341" s="144">
        <v>1103</v>
      </c>
      <c r="C341" s="144">
        <v>11</v>
      </c>
      <c r="D341" s="144" t="s">
        <v>43</v>
      </c>
      <c r="E341" s="145">
        <v>1018</v>
      </c>
      <c r="F341" s="144">
        <v>44</v>
      </c>
      <c r="G341" s="147">
        <f t="shared" si="123"/>
        <v>1062</v>
      </c>
      <c r="H341" s="146">
        <f t="shared" si="124"/>
        <v>1168.2</v>
      </c>
      <c r="I341" s="148"/>
      <c r="J341" s="108"/>
      <c r="K341" s="108"/>
      <c r="L341" s="109"/>
      <c r="M341" s="108"/>
      <c r="N341" s="148" t="s">
        <v>38</v>
      </c>
    </row>
    <row r="342" spans="1:14" x14ac:dyDescent="0.25">
      <c r="A342" s="152">
        <v>41</v>
      </c>
      <c r="B342" s="144">
        <v>1104</v>
      </c>
      <c r="C342" s="144">
        <v>11</v>
      </c>
      <c r="D342" s="147" t="s">
        <v>43</v>
      </c>
      <c r="E342" s="145">
        <v>1148</v>
      </c>
      <c r="F342" s="144">
        <v>44</v>
      </c>
      <c r="G342" s="147">
        <f t="shared" si="123"/>
        <v>1192</v>
      </c>
      <c r="H342" s="146">
        <f t="shared" si="124"/>
        <v>1311.2</v>
      </c>
      <c r="I342" s="148"/>
      <c r="J342" s="108"/>
      <c r="K342" s="108"/>
      <c r="L342" s="109"/>
      <c r="M342" s="108"/>
      <c r="N342" s="148"/>
    </row>
    <row r="343" spans="1:14" x14ac:dyDescent="0.25">
      <c r="A343" s="144">
        <v>42</v>
      </c>
      <c r="B343" s="144">
        <v>1201</v>
      </c>
      <c r="C343" s="144">
        <v>12</v>
      </c>
      <c r="D343" s="147" t="s">
        <v>43</v>
      </c>
      <c r="E343" s="145">
        <v>1238</v>
      </c>
      <c r="F343" s="144">
        <v>54</v>
      </c>
      <c r="G343" s="147">
        <f t="shared" si="123"/>
        <v>1292</v>
      </c>
      <c r="H343" s="146">
        <f t="shared" si="124"/>
        <v>1421.2</v>
      </c>
      <c r="I343" s="148" t="e">
        <f>I340</f>
        <v>#REF!</v>
      </c>
      <c r="J343" s="108" t="e">
        <f>E343*I343</f>
        <v>#REF!</v>
      </c>
      <c r="K343" s="108" t="e">
        <f t="shared" ref="K343:K344" si="147">J343*1.08</f>
        <v>#REF!</v>
      </c>
      <c r="L343" s="109" t="e">
        <f t="shared" ref="L343:L344" si="148">MROUND((K343*0.025/12),500)</f>
        <v>#REF!</v>
      </c>
      <c r="M343" s="108" t="e">
        <f>#REF!*3000</f>
        <v>#REF!</v>
      </c>
      <c r="N343" s="148" t="s">
        <v>105</v>
      </c>
    </row>
    <row r="344" spans="1:14" x14ac:dyDescent="0.25">
      <c r="A344" s="144">
        <v>43</v>
      </c>
      <c r="B344" s="144">
        <v>1202</v>
      </c>
      <c r="C344" s="144">
        <v>12</v>
      </c>
      <c r="D344" s="144" t="s">
        <v>44</v>
      </c>
      <c r="E344" s="145">
        <v>752</v>
      </c>
      <c r="F344" s="147">
        <v>0</v>
      </c>
      <c r="G344" s="147">
        <f t="shared" si="123"/>
        <v>752</v>
      </c>
      <c r="H344" s="146">
        <f t="shared" si="124"/>
        <v>827.2</v>
      </c>
      <c r="I344" s="148" t="e">
        <f t="shared" ref="I344:I368" si="149">I343</f>
        <v>#REF!</v>
      </c>
      <c r="J344" s="108" t="e">
        <f>E344*I344</f>
        <v>#REF!</v>
      </c>
      <c r="K344" s="108" t="e">
        <f t="shared" si="147"/>
        <v>#REF!</v>
      </c>
      <c r="L344" s="109" t="e">
        <f t="shared" si="148"/>
        <v>#REF!</v>
      </c>
      <c r="M344" s="108" t="e">
        <f>#REF!*3000</f>
        <v>#REF!</v>
      </c>
      <c r="N344" s="148" t="s">
        <v>105</v>
      </c>
    </row>
    <row r="345" spans="1:14" x14ac:dyDescent="0.25">
      <c r="A345" s="152">
        <v>44</v>
      </c>
      <c r="B345" s="144">
        <v>1203</v>
      </c>
      <c r="C345" s="144">
        <v>12</v>
      </c>
      <c r="D345" s="144" t="s">
        <v>43</v>
      </c>
      <c r="E345" s="145">
        <v>1018</v>
      </c>
      <c r="F345" s="144">
        <v>44</v>
      </c>
      <c r="G345" s="147">
        <f t="shared" si="123"/>
        <v>1062</v>
      </c>
      <c r="H345" s="146">
        <f t="shared" si="124"/>
        <v>1168.2</v>
      </c>
      <c r="I345" s="148"/>
      <c r="J345" s="108"/>
      <c r="K345" s="108"/>
      <c r="L345" s="109"/>
      <c r="M345" s="108"/>
      <c r="N345" s="148" t="s">
        <v>38</v>
      </c>
    </row>
    <row r="346" spans="1:14" x14ac:dyDescent="0.25">
      <c r="A346" s="152">
        <v>45</v>
      </c>
      <c r="B346" s="144">
        <v>1204</v>
      </c>
      <c r="C346" s="144">
        <v>12</v>
      </c>
      <c r="D346" s="147" t="s">
        <v>43</v>
      </c>
      <c r="E346" s="145">
        <v>1148</v>
      </c>
      <c r="F346" s="144">
        <v>44</v>
      </c>
      <c r="G346" s="147">
        <f t="shared" si="123"/>
        <v>1192</v>
      </c>
      <c r="H346" s="146">
        <f t="shared" si="124"/>
        <v>1311.2</v>
      </c>
      <c r="I346" s="148"/>
      <c r="J346" s="108"/>
      <c r="K346" s="108"/>
      <c r="L346" s="109"/>
      <c r="M346" s="108"/>
      <c r="N346" s="148"/>
    </row>
    <row r="347" spans="1:14" x14ac:dyDescent="0.25">
      <c r="A347" s="144">
        <v>46</v>
      </c>
      <c r="B347" s="144">
        <v>1301</v>
      </c>
      <c r="C347" s="144">
        <v>13</v>
      </c>
      <c r="D347" s="147" t="s">
        <v>43</v>
      </c>
      <c r="E347" s="145">
        <v>1238</v>
      </c>
      <c r="F347" s="144">
        <v>54</v>
      </c>
      <c r="G347" s="147">
        <f t="shared" si="123"/>
        <v>1292</v>
      </c>
      <c r="H347" s="146">
        <f t="shared" si="124"/>
        <v>1421.2</v>
      </c>
      <c r="I347" s="148" t="e">
        <f>I344</f>
        <v>#REF!</v>
      </c>
      <c r="J347" s="108" t="e">
        <f>E347*I347</f>
        <v>#REF!</v>
      </c>
      <c r="K347" s="108" t="e">
        <f t="shared" ref="K347:K348" si="150">J347*1.08</f>
        <v>#REF!</v>
      </c>
      <c r="L347" s="109" t="e">
        <f t="shared" ref="L347:L348" si="151">MROUND((K347*0.025/12),500)</f>
        <v>#REF!</v>
      </c>
      <c r="M347" s="108" t="e">
        <f>#REF!*3000</f>
        <v>#REF!</v>
      </c>
      <c r="N347" s="148" t="s">
        <v>38</v>
      </c>
    </row>
    <row r="348" spans="1:14" x14ac:dyDescent="0.25">
      <c r="A348" s="144">
        <v>47</v>
      </c>
      <c r="B348" s="144">
        <v>1302</v>
      </c>
      <c r="C348" s="144">
        <v>13</v>
      </c>
      <c r="D348" s="144" t="s">
        <v>42</v>
      </c>
      <c r="E348" s="145">
        <v>859</v>
      </c>
      <c r="F348" s="147">
        <v>0</v>
      </c>
      <c r="G348" s="147">
        <f t="shared" si="123"/>
        <v>859</v>
      </c>
      <c r="H348" s="146">
        <f t="shared" si="124"/>
        <v>944.90000000000009</v>
      </c>
      <c r="I348" s="148" t="e">
        <f t="shared" si="149"/>
        <v>#REF!</v>
      </c>
      <c r="J348" s="108" t="e">
        <f>E348*I348</f>
        <v>#REF!</v>
      </c>
      <c r="K348" s="108" t="e">
        <f t="shared" si="150"/>
        <v>#REF!</v>
      </c>
      <c r="L348" s="109" t="e">
        <f t="shared" si="151"/>
        <v>#REF!</v>
      </c>
      <c r="M348" s="108" t="e">
        <f>#REF!*3000</f>
        <v>#REF!</v>
      </c>
      <c r="N348" s="148" t="s">
        <v>105</v>
      </c>
    </row>
    <row r="349" spans="1:14" x14ac:dyDescent="0.25">
      <c r="A349" s="152">
        <v>48</v>
      </c>
      <c r="B349" s="144">
        <v>1303</v>
      </c>
      <c r="C349" s="144">
        <v>13</v>
      </c>
      <c r="D349" s="144" t="s">
        <v>43</v>
      </c>
      <c r="E349" s="145">
        <v>1018</v>
      </c>
      <c r="F349" s="144">
        <v>44</v>
      </c>
      <c r="G349" s="147">
        <f t="shared" si="123"/>
        <v>1062</v>
      </c>
      <c r="H349" s="146">
        <f t="shared" si="124"/>
        <v>1168.2</v>
      </c>
      <c r="I349" s="148"/>
      <c r="J349" s="108"/>
      <c r="K349" s="108"/>
      <c r="L349" s="109"/>
      <c r="M349" s="108"/>
      <c r="N349" s="148" t="s">
        <v>38</v>
      </c>
    </row>
    <row r="350" spans="1:14" x14ac:dyDescent="0.25">
      <c r="A350" s="152">
        <v>49</v>
      </c>
      <c r="B350" s="144">
        <v>1304</v>
      </c>
      <c r="C350" s="144">
        <v>13</v>
      </c>
      <c r="D350" s="147" t="s">
        <v>43</v>
      </c>
      <c r="E350" s="145">
        <v>1148</v>
      </c>
      <c r="F350" s="144">
        <v>44</v>
      </c>
      <c r="G350" s="147">
        <f t="shared" si="123"/>
        <v>1192</v>
      </c>
      <c r="H350" s="146">
        <f t="shared" si="124"/>
        <v>1311.2</v>
      </c>
      <c r="I350" s="148"/>
      <c r="J350" s="108"/>
      <c r="K350" s="108"/>
      <c r="L350" s="109"/>
      <c r="M350" s="108"/>
      <c r="N350" s="148"/>
    </row>
    <row r="351" spans="1:14" x14ac:dyDescent="0.25">
      <c r="A351" s="144">
        <v>50</v>
      </c>
      <c r="B351" s="144">
        <v>1401</v>
      </c>
      <c r="C351" s="144">
        <v>14</v>
      </c>
      <c r="D351" s="147" t="s">
        <v>43</v>
      </c>
      <c r="E351" s="145">
        <v>1238</v>
      </c>
      <c r="F351" s="144">
        <v>54</v>
      </c>
      <c r="G351" s="147">
        <f t="shared" si="123"/>
        <v>1292</v>
      </c>
      <c r="H351" s="146">
        <f t="shared" si="124"/>
        <v>1421.2</v>
      </c>
      <c r="I351" s="148" t="e">
        <f>I348+250</f>
        <v>#REF!</v>
      </c>
      <c r="J351" s="108" t="e">
        <f>E351*I351</f>
        <v>#REF!</v>
      </c>
      <c r="K351" s="108" t="e">
        <f t="shared" ref="K351" si="152">J351*1.08</f>
        <v>#REF!</v>
      </c>
      <c r="L351" s="109" t="e">
        <f t="shared" ref="L351" si="153">MROUND((K351*0.025/12),500)</f>
        <v>#REF!</v>
      </c>
      <c r="M351" s="108" t="e">
        <f>#REF!*3000</f>
        <v>#REF!</v>
      </c>
      <c r="N351" s="148" t="s">
        <v>105</v>
      </c>
    </row>
    <row r="352" spans="1:14" x14ac:dyDescent="0.25">
      <c r="A352" s="144">
        <v>51</v>
      </c>
      <c r="B352" s="144">
        <v>1402</v>
      </c>
      <c r="C352" s="144">
        <v>14</v>
      </c>
      <c r="D352" s="144" t="s">
        <v>42</v>
      </c>
      <c r="E352" s="145">
        <v>859</v>
      </c>
      <c r="F352" s="144">
        <v>0</v>
      </c>
      <c r="G352" s="147">
        <f t="shared" si="123"/>
        <v>859</v>
      </c>
      <c r="H352" s="146">
        <f t="shared" si="124"/>
        <v>944.90000000000009</v>
      </c>
      <c r="I352" s="148"/>
      <c r="J352" s="108"/>
      <c r="K352" s="108"/>
      <c r="L352" s="109"/>
      <c r="M352" s="108"/>
      <c r="N352" s="148" t="s">
        <v>105</v>
      </c>
    </row>
    <row r="353" spans="1:14" x14ac:dyDescent="0.25">
      <c r="A353" s="152">
        <v>52</v>
      </c>
      <c r="B353" s="144">
        <v>1403</v>
      </c>
      <c r="C353" s="144">
        <v>14</v>
      </c>
      <c r="D353" s="144" t="s">
        <v>43</v>
      </c>
      <c r="E353" s="145">
        <v>1018</v>
      </c>
      <c r="F353" s="144">
        <v>44</v>
      </c>
      <c r="G353" s="147">
        <f t="shared" si="123"/>
        <v>1062</v>
      </c>
      <c r="H353" s="146">
        <f t="shared" si="124"/>
        <v>1168.2</v>
      </c>
      <c r="I353" s="148"/>
      <c r="J353" s="108"/>
      <c r="K353" s="108"/>
      <c r="L353" s="109"/>
      <c r="M353" s="108"/>
      <c r="N353" s="148" t="s">
        <v>38</v>
      </c>
    </row>
    <row r="354" spans="1:14" x14ac:dyDescent="0.25">
      <c r="A354" s="152">
        <v>53</v>
      </c>
      <c r="B354" s="144">
        <v>1404</v>
      </c>
      <c r="C354" s="144">
        <v>14</v>
      </c>
      <c r="D354" s="147" t="s">
        <v>43</v>
      </c>
      <c r="E354" s="145">
        <v>1148</v>
      </c>
      <c r="F354" s="144">
        <v>44</v>
      </c>
      <c r="G354" s="147">
        <f t="shared" si="123"/>
        <v>1192</v>
      </c>
      <c r="H354" s="146">
        <f t="shared" si="124"/>
        <v>1311.2</v>
      </c>
      <c r="I354" s="148"/>
      <c r="J354" s="108"/>
      <c r="K354" s="108"/>
      <c r="L354" s="109"/>
      <c r="M354" s="108"/>
      <c r="N354" s="148"/>
    </row>
    <row r="355" spans="1:14" x14ac:dyDescent="0.25">
      <c r="A355" s="144">
        <v>54</v>
      </c>
      <c r="B355" s="144">
        <v>1501</v>
      </c>
      <c r="C355" s="144">
        <v>15</v>
      </c>
      <c r="D355" s="147" t="s">
        <v>43</v>
      </c>
      <c r="E355" s="145">
        <v>1238</v>
      </c>
      <c r="F355" s="144">
        <v>54</v>
      </c>
      <c r="G355" s="147">
        <f t="shared" si="123"/>
        <v>1292</v>
      </c>
      <c r="H355" s="146">
        <f t="shared" si="124"/>
        <v>1421.2</v>
      </c>
      <c r="I355" s="148" t="e">
        <f>#REF!</f>
        <v>#REF!</v>
      </c>
      <c r="J355" s="108" t="e">
        <f>E355*I355</f>
        <v>#REF!</v>
      </c>
      <c r="K355" s="108" t="e">
        <f t="shared" ref="K355:K356" si="154">J355*1.08</f>
        <v>#REF!</v>
      </c>
      <c r="L355" s="109" t="e">
        <f t="shared" ref="L355:L356" si="155">MROUND((K355*0.025/12),500)</f>
        <v>#REF!</v>
      </c>
      <c r="M355" s="108" t="e">
        <f>#REF!*3000</f>
        <v>#REF!</v>
      </c>
      <c r="N355" s="148" t="s">
        <v>105</v>
      </c>
    </row>
    <row r="356" spans="1:14" x14ac:dyDescent="0.25">
      <c r="A356" s="144">
        <v>55</v>
      </c>
      <c r="B356" s="144">
        <v>1502</v>
      </c>
      <c r="C356" s="144">
        <v>15</v>
      </c>
      <c r="D356" s="144" t="s">
        <v>42</v>
      </c>
      <c r="E356" s="145">
        <v>859</v>
      </c>
      <c r="F356" s="144">
        <v>0</v>
      </c>
      <c r="G356" s="147">
        <f t="shared" si="123"/>
        <v>859</v>
      </c>
      <c r="H356" s="146">
        <f t="shared" si="124"/>
        <v>944.90000000000009</v>
      </c>
      <c r="I356" s="148" t="e">
        <f t="shared" si="149"/>
        <v>#REF!</v>
      </c>
      <c r="J356" s="108" t="e">
        <f>E356*I356</f>
        <v>#REF!</v>
      </c>
      <c r="K356" s="108" t="e">
        <f t="shared" si="154"/>
        <v>#REF!</v>
      </c>
      <c r="L356" s="109" t="e">
        <f t="shared" si="155"/>
        <v>#REF!</v>
      </c>
      <c r="M356" s="108" t="e">
        <f>#REF!*3000</f>
        <v>#REF!</v>
      </c>
      <c r="N356" s="148" t="s">
        <v>105</v>
      </c>
    </row>
    <row r="357" spans="1:14" x14ac:dyDescent="0.25">
      <c r="A357" s="152">
        <v>56</v>
      </c>
      <c r="B357" s="144">
        <v>1503</v>
      </c>
      <c r="C357" s="144">
        <v>15</v>
      </c>
      <c r="D357" s="144" t="s">
        <v>43</v>
      </c>
      <c r="E357" s="145">
        <v>1018</v>
      </c>
      <c r="F357" s="144">
        <v>44</v>
      </c>
      <c r="G357" s="147">
        <f t="shared" si="123"/>
        <v>1062</v>
      </c>
      <c r="H357" s="146">
        <f t="shared" si="124"/>
        <v>1168.2</v>
      </c>
      <c r="I357" s="148"/>
      <c r="J357" s="108"/>
      <c r="K357" s="108"/>
      <c r="L357" s="109"/>
      <c r="M357" s="108"/>
      <c r="N357" s="148" t="s">
        <v>38</v>
      </c>
    </row>
    <row r="358" spans="1:14" x14ac:dyDescent="0.25">
      <c r="A358" s="152">
        <v>57</v>
      </c>
      <c r="B358" s="144">
        <v>1504</v>
      </c>
      <c r="C358" s="144">
        <v>15</v>
      </c>
      <c r="D358" s="147" t="s">
        <v>43</v>
      </c>
      <c r="E358" s="145">
        <v>1148</v>
      </c>
      <c r="F358" s="144">
        <v>44</v>
      </c>
      <c r="G358" s="147">
        <f t="shared" si="123"/>
        <v>1192</v>
      </c>
      <c r="H358" s="146">
        <f t="shared" si="124"/>
        <v>1311.2</v>
      </c>
      <c r="I358" s="148"/>
      <c r="J358" s="108"/>
      <c r="K358" s="108"/>
      <c r="L358" s="109"/>
      <c r="M358" s="108"/>
      <c r="N358" s="148"/>
    </row>
    <row r="359" spans="1:14" x14ac:dyDescent="0.25">
      <c r="A359" s="144">
        <v>58</v>
      </c>
      <c r="B359" s="144">
        <v>1601</v>
      </c>
      <c r="C359" s="144">
        <v>16</v>
      </c>
      <c r="D359" s="147" t="s">
        <v>43</v>
      </c>
      <c r="E359" s="145">
        <v>1238</v>
      </c>
      <c r="F359" s="144">
        <v>54</v>
      </c>
      <c r="G359" s="147">
        <f t="shared" si="123"/>
        <v>1292</v>
      </c>
      <c r="H359" s="146">
        <f t="shared" si="124"/>
        <v>1421.2</v>
      </c>
      <c r="I359" s="148" t="e">
        <f>I356</f>
        <v>#REF!</v>
      </c>
      <c r="J359" s="108" t="e">
        <f>E359*I359</f>
        <v>#REF!</v>
      </c>
      <c r="K359" s="108" t="e">
        <f t="shared" ref="K359:K360" si="156">J359*1.08</f>
        <v>#REF!</v>
      </c>
      <c r="L359" s="109" t="e">
        <f t="shared" ref="L359:L360" si="157">MROUND((K359*0.025/12),500)</f>
        <v>#REF!</v>
      </c>
      <c r="M359" s="108" t="e">
        <f>#REF!*3000</f>
        <v>#REF!</v>
      </c>
      <c r="N359" s="148" t="s">
        <v>105</v>
      </c>
    </row>
    <row r="360" spans="1:14" x14ac:dyDescent="0.25">
      <c r="A360" s="144">
        <v>59</v>
      </c>
      <c r="B360" s="144">
        <v>1602</v>
      </c>
      <c r="C360" s="144">
        <v>16</v>
      </c>
      <c r="D360" s="144" t="s">
        <v>42</v>
      </c>
      <c r="E360" s="145">
        <v>859</v>
      </c>
      <c r="F360" s="144">
        <v>0</v>
      </c>
      <c r="G360" s="147">
        <f t="shared" si="123"/>
        <v>859</v>
      </c>
      <c r="H360" s="146">
        <f t="shared" si="124"/>
        <v>944.90000000000009</v>
      </c>
      <c r="I360" s="148" t="e">
        <f t="shared" si="149"/>
        <v>#REF!</v>
      </c>
      <c r="J360" s="108" t="e">
        <f>E360*I360</f>
        <v>#REF!</v>
      </c>
      <c r="K360" s="108" t="e">
        <f t="shared" si="156"/>
        <v>#REF!</v>
      </c>
      <c r="L360" s="109" t="e">
        <f t="shared" si="157"/>
        <v>#REF!</v>
      </c>
      <c r="M360" s="108" t="e">
        <f>#REF!*3000</f>
        <v>#REF!</v>
      </c>
      <c r="N360" s="148" t="s">
        <v>105</v>
      </c>
    </row>
    <row r="361" spans="1:14" x14ac:dyDescent="0.25">
      <c r="A361" s="152">
        <v>60</v>
      </c>
      <c r="B361" s="144">
        <v>1603</v>
      </c>
      <c r="C361" s="144">
        <v>16</v>
      </c>
      <c r="D361" s="144" t="s">
        <v>43</v>
      </c>
      <c r="E361" s="145">
        <v>1018</v>
      </c>
      <c r="F361" s="144">
        <v>44</v>
      </c>
      <c r="G361" s="147">
        <f t="shared" si="123"/>
        <v>1062</v>
      </c>
      <c r="H361" s="146">
        <f t="shared" si="124"/>
        <v>1168.2</v>
      </c>
      <c r="I361" s="148"/>
      <c r="J361" s="108"/>
      <c r="K361" s="108"/>
      <c r="L361" s="109"/>
      <c r="M361" s="108"/>
      <c r="N361" s="148" t="s">
        <v>38</v>
      </c>
    </row>
    <row r="362" spans="1:14" x14ac:dyDescent="0.25">
      <c r="A362" s="152">
        <v>61</v>
      </c>
      <c r="B362" s="144">
        <v>1604</v>
      </c>
      <c r="C362" s="144">
        <v>16</v>
      </c>
      <c r="D362" s="147" t="s">
        <v>43</v>
      </c>
      <c r="E362" s="145">
        <v>1148</v>
      </c>
      <c r="F362" s="144">
        <v>44</v>
      </c>
      <c r="G362" s="147">
        <f t="shared" si="123"/>
        <v>1192</v>
      </c>
      <c r="H362" s="146">
        <f t="shared" si="124"/>
        <v>1311.2</v>
      </c>
      <c r="I362" s="148"/>
      <c r="J362" s="108"/>
      <c r="K362" s="108"/>
      <c r="L362" s="109"/>
      <c r="M362" s="108"/>
      <c r="N362" s="148"/>
    </row>
    <row r="363" spans="1:14" x14ac:dyDescent="0.25">
      <c r="A363" s="144">
        <v>62</v>
      </c>
      <c r="B363" s="144">
        <v>1701</v>
      </c>
      <c r="C363" s="144">
        <v>17</v>
      </c>
      <c r="D363" s="147" t="s">
        <v>43</v>
      </c>
      <c r="E363" s="145">
        <v>1238</v>
      </c>
      <c r="F363" s="144">
        <v>54</v>
      </c>
      <c r="G363" s="147">
        <f t="shared" si="123"/>
        <v>1292</v>
      </c>
      <c r="H363" s="146">
        <f t="shared" si="124"/>
        <v>1421.2</v>
      </c>
      <c r="I363" s="148" t="e">
        <f>I360</f>
        <v>#REF!</v>
      </c>
      <c r="J363" s="108" t="e">
        <f>E363*I363</f>
        <v>#REF!</v>
      </c>
      <c r="K363" s="108" t="e">
        <f t="shared" ref="K363:K364" si="158">J363*1.08</f>
        <v>#REF!</v>
      </c>
      <c r="L363" s="109" t="e">
        <f t="shared" ref="L363:L364" si="159">MROUND((K363*0.025/12),500)</f>
        <v>#REF!</v>
      </c>
      <c r="M363" s="108" t="e">
        <f>#REF!*3000</f>
        <v>#REF!</v>
      </c>
      <c r="N363" s="148" t="s">
        <v>105</v>
      </c>
    </row>
    <row r="364" spans="1:14" x14ac:dyDescent="0.25">
      <c r="A364" s="144">
        <v>63</v>
      </c>
      <c r="B364" s="144">
        <v>1702</v>
      </c>
      <c r="C364" s="144">
        <v>17</v>
      </c>
      <c r="D364" s="144" t="s">
        <v>42</v>
      </c>
      <c r="E364" s="145">
        <v>859</v>
      </c>
      <c r="F364" s="144">
        <v>0</v>
      </c>
      <c r="G364" s="147">
        <f t="shared" si="123"/>
        <v>859</v>
      </c>
      <c r="H364" s="146">
        <f t="shared" si="124"/>
        <v>944.90000000000009</v>
      </c>
      <c r="I364" s="148" t="e">
        <f t="shared" si="149"/>
        <v>#REF!</v>
      </c>
      <c r="J364" s="108" t="e">
        <f>E364*I364</f>
        <v>#REF!</v>
      </c>
      <c r="K364" s="108" t="e">
        <f t="shared" si="158"/>
        <v>#REF!</v>
      </c>
      <c r="L364" s="109" t="e">
        <f t="shared" si="159"/>
        <v>#REF!</v>
      </c>
      <c r="M364" s="108" t="e">
        <f>#REF!*3000</f>
        <v>#REF!</v>
      </c>
      <c r="N364" s="148" t="s">
        <v>105</v>
      </c>
    </row>
    <row r="365" spans="1:14" x14ac:dyDescent="0.25">
      <c r="A365" s="152">
        <v>64</v>
      </c>
      <c r="B365" s="144">
        <v>1703</v>
      </c>
      <c r="C365" s="144">
        <v>17</v>
      </c>
      <c r="D365" s="144" t="s">
        <v>43</v>
      </c>
      <c r="E365" s="145">
        <v>1018</v>
      </c>
      <c r="F365" s="144">
        <v>44</v>
      </c>
      <c r="G365" s="147">
        <f t="shared" si="123"/>
        <v>1062</v>
      </c>
      <c r="H365" s="146">
        <f t="shared" si="124"/>
        <v>1168.2</v>
      </c>
      <c r="I365" s="148"/>
      <c r="J365" s="108"/>
      <c r="K365" s="108"/>
      <c r="L365" s="109"/>
      <c r="M365" s="108"/>
      <c r="N365" s="148" t="s">
        <v>38</v>
      </c>
    </row>
    <row r="366" spans="1:14" x14ac:dyDescent="0.25">
      <c r="A366" s="152">
        <v>65</v>
      </c>
      <c r="B366" s="144">
        <v>1704</v>
      </c>
      <c r="C366" s="144">
        <v>17</v>
      </c>
      <c r="D366" s="147" t="s">
        <v>43</v>
      </c>
      <c r="E366" s="145">
        <v>1148</v>
      </c>
      <c r="F366" s="144">
        <v>44</v>
      </c>
      <c r="G366" s="147">
        <f t="shared" si="123"/>
        <v>1192</v>
      </c>
      <c r="H366" s="146">
        <f t="shared" si="124"/>
        <v>1311.2</v>
      </c>
      <c r="I366" s="148"/>
      <c r="J366" s="108"/>
      <c r="K366" s="108"/>
      <c r="L366" s="109"/>
      <c r="M366" s="108"/>
      <c r="N366" s="148"/>
    </row>
    <row r="367" spans="1:14" x14ac:dyDescent="0.25">
      <c r="A367" s="144">
        <v>66</v>
      </c>
      <c r="B367" s="144">
        <v>1801</v>
      </c>
      <c r="C367" s="144">
        <v>18</v>
      </c>
      <c r="D367" s="147" t="s">
        <v>43</v>
      </c>
      <c r="E367" s="145">
        <v>1238</v>
      </c>
      <c r="F367" s="144">
        <v>54</v>
      </c>
      <c r="G367" s="147">
        <f t="shared" ref="G367:G370" si="160">E367+F367</f>
        <v>1292</v>
      </c>
      <c r="H367" s="146">
        <f t="shared" ref="H367:H370" si="161">G367*1.1</f>
        <v>1421.2</v>
      </c>
      <c r="I367" s="148" t="e">
        <f>I364</f>
        <v>#REF!</v>
      </c>
      <c r="J367" s="108" t="e">
        <f>E367*I367</f>
        <v>#REF!</v>
      </c>
      <c r="K367" s="108" t="e">
        <f t="shared" ref="K367:K368" si="162">J367*1.08</f>
        <v>#REF!</v>
      </c>
      <c r="L367" s="109" t="e">
        <f t="shared" ref="L367:L368" si="163">MROUND((K367*0.025/12),500)</f>
        <v>#REF!</v>
      </c>
      <c r="M367" s="108" t="e">
        <f>#REF!*3000</f>
        <v>#REF!</v>
      </c>
      <c r="N367" s="148" t="s">
        <v>105</v>
      </c>
    </row>
    <row r="368" spans="1:14" x14ac:dyDescent="0.25">
      <c r="A368" s="144">
        <v>67</v>
      </c>
      <c r="B368" s="144">
        <v>1802</v>
      </c>
      <c r="C368" s="144">
        <v>18</v>
      </c>
      <c r="D368" s="144" t="s">
        <v>42</v>
      </c>
      <c r="E368" s="145">
        <v>859</v>
      </c>
      <c r="F368" s="144">
        <v>0</v>
      </c>
      <c r="G368" s="147">
        <f t="shared" si="160"/>
        <v>859</v>
      </c>
      <c r="H368" s="146">
        <f t="shared" si="161"/>
        <v>944.90000000000009</v>
      </c>
      <c r="I368" s="148" t="e">
        <f t="shared" si="149"/>
        <v>#REF!</v>
      </c>
      <c r="J368" s="108" t="e">
        <f>E368*I368</f>
        <v>#REF!</v>
      </c>
      <c r="K368" s="108" t="e">
        <f t="shared" si="162"/>
        <v>#REF!</v>
      </c>
      <c r="L368" s="109" t="e">
        <f t="shared" si="163"/>
        <v>#REF!</v>
      </c>
      <c r="M368" s="108" t="e">
        <f>#REF!*3000</f>
        <v>#REF!</v>
      </c>
      <c r="N368" s="148" t="s">
        <v>105</v>
      </c>
    </row>
    <row r="369" spans="1:16" x14ac:dyDescent="0.25">
      <c r="A369" s="152">
        <v>68</v>
      </c>
      <c r="B369" s="144">
        <v>1803</v>
      </c>
      <c r="C369" s="144">
        <v>18</v>
      </c>
      <c r="D369" s="144" t="s">
        <v>43</v>
      </c>
      <c r="E369" s="145">
        <v>1018</v>
      </c>
      <c r="F369" s="144">
        <v>44</v>
      </c>
      <c r="G369" s="147">
        <f t="shared" si="160"/>
        <v>1062</v>
      </c>
      <c r="H369" s="146">
        <f t="shared" si="161"/>
        <v>1168.2</v>
      </c>
      <c r="I369" s="148"/>
      <c r="J369" s="108"/>
      <c r="K369" s="108"/>
      <c r="L369" s="109"/>
      <c r="M369" s="108"/>
      <c r="N369" s="148" t="s">
        <v>38</v>
      </c>
    </row>
    <row r="370" spans="1:16" x14ac:dyDescent="0.25">
      <c r="A370" s="152">
        <v>69</v>
      </c>
      <c r="B370" s="144">
        <v>1804</v>
      </c>
      <c r="C370" s="144">
        <v>18</v>
      </c>
      <c r="D370" s="147" t="s">
        <v>43</v>
      </c>
      <c r="E370" s="145">
        <v>1148</v>
      </c>
      <c r="F370" s="144">
        <v>44</v>
      </c>
      <c r="G370" s="147">
        <f t="shared" si="160"/>
        <v>1192</v>
      </c>
      <c r="H370" s="146">
        <f t="shared" si="161"/>
        <v>1311.2</v>
      </c>
      <c r="I370" s="148"/>
      <c r="J370" s="108"/>
      <c r="K370" s="108"/>
      <c r="L370" s="109"/>
      <c r="M370" s="108"/>
      <c r="N370" s="148"/>
    </row>
    <row r="371" spans="1:16" x14ac:dyDescent="0.25">
      <c r="A371" s="188" t="s">
        <v>5</v>
      </c>
      <c r="B371" s="189"/>
      <c r="C371" s="189"/>
      <c r="D371" s="190"/>
      <c r="E371" s="151"/>
      <c r="F371" s="148"/>
      <c r="G371" s="153">
        <f>SUM(G303:G369)</f>
        <v>70325</v>
      </c>
      <c r="H371" s="149">
        <f>SUM(H303:H368)</f>
        <v>76189.299999999916</v>
      </c>
      <c r="I371" s="150"/>
      <c r="J371" s="150"/>
      <c r="K371" s="150"/>
      <c r="L371" s="150"/>
      <c r="M371" s="150"/>
      <c r="N371" s="150"/>
    </row>
    <row r="374" spans="1:16" ht="15.75" x14ac:dyDescent="0.25">
      <c r="A374" s="185" t="s">
        <v>108</v>
      </c>
      <c r="B374" s="186"/>
      <c r="C374" s="186"/>
      <c r="D374" s="186"/>
      <c r="E374" s="186"/>
      <c r="F374" s="186"/>
      <c r="G374" s="186"/>
      <c r="H374" s="186"/>
      <c r="I374" s="186"/>
      <c r="J374" s="186"/>
      <c r="K374" s="186"/>
      <c r="L374" s="186"/>
      <c r="M374" s="186"/>
      <c r="N374" s="187"/>
    </row>
    <row r="375" spans="1:16" ht="72" x14ac:dyDescent="0.25">
      <c r="A375" s="102" t="s">
        <v>1</v>
      </c>
      <c r="B375" s="103" t="s">
        <v>0</v>
      </c>
      <c r="C375" s="103" t="s">
        <v>3</v>
      </c>
      <c r="D375" s="103" t="s">
        <v>2</v>
      </c>
      <c r="E375" s="103" t="s">
        <v>21</v>
      </c>
      <c r="F375" s="141" t="s">
        <v>98</v>
      </c>
      <c r="G375" s="103" t="s">
        <v>99</v>
      </c>
      <c r="H375" s="103" t="s">
        <v>4</v>
      </c>
      <c r="I375" s="128" t="s">
        <v>76</v>
      </c>
      <c r="J375" s="128" t="s">
        <v>77</v>
      </c>
      <c r="K375" s="128" t="s">
        <v>78</v>
      </c>
      <c r="L375" s="128" t="s">
        <v>79</v>
      </c>
      <c r="M375" s="128" t="s">
        <v>80</v>
      </c>
      <c r="N375" s="142" t="s">
        <v>102</v>
      </c>
    </row>
    <row r="376" spans="1:16" s="10" customFormat="1" ht="13.5" x14ac:dyDescent="0.2">
      <c r="A376" s="152">
        <v>1</v>
      </c>
      <c r="B376" s="147">
        <v>101</v>
      </c>
      <c r="C376" s="147">
        <v>1</v>
      </c>
      <c r="D376" s="147" t="s">
        <v>43</v>
      </c>
      <c r="E376" s="147">
        <v>1012</v>
      </c>
      <c r="F376" s="147">
        <v>0</v>
      </c>
      <c r="G376" s="147">
        <f>E376+F376</f>
        <v>1012</v>
      </c>
      <c r="H376" s="146">
        <f>G376*1.1</f>
        <v>1113.2</v>
      </c>
      <c r="I376" s="154"/>
      <c r="J376" s="154"/>
      <c r="K376" s="154"/>
      <c r="L376" s="154"/>
      <c r="M376" s="147"/>
      <c r="N376" s="147" t="s">
        <v>37</v>
      </c>
      <c r="O376" s="9"/>
      <c r="P376" s="9"/>
    </row>
    <row r="377" spans="1:16" x14ac:dyDescent="0.25">
      <c r="A377" s="144">
        <v>2</v>
      </c>
      <c r="B377" s="144">
        <v>201</v>
      </c>
      <c r="C377" s="144">
        <v>2</v>
      </c>
      <c r="D377" s="144" t="s">
        <v>46</v>
      </c>
      <c r="E377" s="145">
        <v>1514</v>
      </c>
      <c r="F377" s="144">
        <v>0</v>
      </c>
      <c r="G377" s="147">
        <f t="shared" ref="G377:G425" si="164">E377+F377</f>
        <v>1514</v>
      </c>
      <c r="H377" s="146">
        <f t="shared" ref="H377:H425" si="165">G377*1.1</f>
        <v>1665.4</v>
      </c>
      <c r="I377" s="148" t="e">
        <f>#REF!+250</f>
        <v>#REF!</v>
      </c>
      <c r="J377" s="108" t="e">
        <f>E377*I377</f>
        <v>#REF!</v>
      </c>
      <c r="K377" s="108" t="e">
        <f t="shared" ref="K377:K378" si="166">J377*1.08</f>
        <v>#REF!</v>
      </c>
      <c r="L377" s="109" t="e">
        <f t="shared" ref="L377:L378" si="167">MROUND((K377*0.025/12),500)</f>
        <v>#REF!</v>
      </c>
      <c r="M377" s="108" t="e">
        <f>#REF!*3000</f>
        <v>#REF!</v>
      </c>
      <c r="N377" s="147" t="s">
        <v>37</v>
      </c>
    </row>
    <row r="378" spans="1:16" x14ac:dyDescent="0.25">
      <c r="A378" s="144">
        <v>3</v>
      </c>
      <c r="B378" s="144">
        <v>202</v>
      </c>
      <c r="C378" s="144">
        <v>2</v>
      </c>
      <c r="D378" s="144" t="s">
        <v>43</v>
      </c>
      <c r="E378" s="145">
        <v>1005</v>
      </c>
      <c r="F378" s="144">
        <v>0</v>
      </c>
      <c r="G378" s="147">
        <f t="shared" si="164"/>
        <v>1005</v>
      </c>
      <c r="H378" s="146">
        <f t="shared" si="165"/>
        <v>1105.5</v>
      </c>
      <c r="I378" s="148" t="e">
        <f>I377</f>
        <v>#REF!</v>
      </c>
      <c r="J378" s="108" t="e">
        <f>E378*I378</f>
        <v>#REF!</v>
      </c>
      <c r="K378" s="108" t="e">
        <f t="shared" si="166"/>
        <v>#REF!</v>
      </c>
      <c r="L378" s="109" t="e">
        <f t="shared" si="167"/>
        <v>#REF!</v>
      </c>
      <c r="M378" s="108" t="e">
        <f>#REF!*3000</f>
        <v>#REF!</v>
      </c>
      <c r="N378" s="147" t="s">
        <v>37</v>
      </c>
    </row>
    <row r="379" spans="1:16" x14ac:dyDescent="0.25">
      <c r="A379" s="152">
        <v>4</v>
      </c>
      <c r="B379" s="144">
        <v>203</v>
      </c>
      <c r="C379" s="144">
        <v>2</v>
      </c>
      <c r="D379" s="144" t="s">
        <v>42</v>
      </c>
      <c r="E379" s="145">
        <v>778</v>
      </c>
      <c r="F379" s="144">
        <v>0</v>
      </c>
      <c r="G379" s="147">
        <f t="shared" si="164"/>
        <v>778</v>
      </c>
      <c r="H379" s="146">
        <f t="shared" si="165"/>
        <v>855.80000000000007</v>
      </c>
      <c r="I379" s="148"/>
      <c r="J379" s="108"/>
      <c r="K379" s="108"/>
      <c r="L379" s="109"/>
      <c r="M379" s="108"/>
      <c r="N379" s="147" t="s">
        <v>37</v>
      </c>
    </row>
    <row r="380" spans="1:16" x14ac:dyDescent="0.25">
      <c r="A380" s="144">
        <v>5</v>
      </c>
      <c r="B380" s="144">
        <v>301</v>
      </c>
      <c r="C380" s="144">
        <v>3</v>
      </c>
      <c r="D380" s="144" t="s">
        <v>46</v>
      </c>
      <c r="E380" s="145">
        <v>1514</v>
      </c>
      <c r="F380" s="144">
        <v>0</v>
      </c>
      <c r="G380" s="147">
        <f t="shared" si="164"/>
        <v>1514</v>
      </c>
      <c r="H380" s="146">
        <f t="shared" si="165"/>
        <v>1665.4</v>
      </c>
      <c r="I380" s="148" t="e">
        <f>I378</f>
        <v>#REF!</v>
      </c>
      <c r="J380" s="108" t="e">
        <f>E380*I380</f>
        <v>#REF!</v>
      </c>
      <c r="K380" s="108" t="e">
        <f t="shared" ref="K380:K381" si="168">J380*1.08</f>
        <v>#REF!</v>
      </c>
      <c r="L380" s="109" t="e">
        <f t="shared" ref="L380:L381" si="169">MROUND((K380*0.025/12),500)</f>
        <v>#REF!</v>
      </c>
      <c r="M380" s="108" t="e">
        <f>#REF!*3000</f>
        <v>#REF!</v>
      </c>
      <c r="N380" s="147" t="s">
        <v>37</v>
      </c>
    </row>
    <row r="381" spans="1:16" x14ac:dyDescent="0.25">
      <c r="A381" s="144">
        <v>6</v>
      </c>
      <c r="B381" s="144">
        <v>302</v>
      </c>
      <c r="C381" s="144">
        <v>3</v>
      </c>
      <c r="D381" s="144" t="s">
        <v>43</v>
      </c>
      <c r="E381" s="145">
        <v>1005</v>
      </c>
      <c r="F381" s="144">
        <v>0</v>
      </c>
      <c r="G381" s="147">
        <f t="shared" si="164"/>
        <v>1005</v>
      </c>
      <c r="H381" s="146">
        <f t="shared" si="165"/>
        <v>1105.5</v>
      </c>
      <c r="I381" s="148" t="e">
        <f t="shared" ref="I381:I390" si="170">I380</f>
        <v>#REF!</v>
      </c>
      <c r="J381" s="108" t="e">
        <f>E381*I381</f>
        <v>#REF!</v>
      </c>
      <c r="K381" s="108" t="e">
        <f t="shared" si="168"/>
        <v>#REF!</v>
      </c>
      <c r="L381" s="109" t="e">
        <f t="shared" si="169"/>
        <v>#REF!</v>
      </c>
      <c r="M381" s="108" t="e">
        <f>#REF!*3000</f>
        <v>#REF!</v>
      </c>
      <c r="N381" s="147" t="s">
        <v>37</v>
      </c>
    </row>
    <row r="382" spans="1:16" x14ac:dyDescent="0.25">
      <c r="A382" s="152">
        <v>7</v>
      </c>
      <c r="B382" s="144">
        <v>303</v>
      </c>
      <c r="C382" s="144">
        <v>3</v>
      </c>
      <c r="D382" s="144" t="s">
        <v>42</v>
      </c>
      <c r="E382" s="145">
        <v>778</v>
      </c>
      <c r="F382" s="144">
        <v>0</v>
      </c>
      <c r="G382" s="147">
        <f t="shared" si="164"/>
        <v>778</v>
      </c>
      <c r="H382" s="146">
        <f t="shared" si="165"/>
        <v>855.80000000000007</v>
      </c>
      <c r="I382" s="148"/>
      <c r="J382" s="108"/>
      <c r="K382" s="108"/>
      <c r="L382" s="109"/>
      <c r="M382" s="108"/>
      <c r="N382" s="147" t="s">
        <v>37</v>
      </c>
    </row>
    <row r="383" spans="1:16" x14ac:dyDescent="0.25">
      <c r="A383" s="144">
        <v>8</v>
      </c>
      <c r="B383" s="144">
        <v>401</v>
      </c>
      <c r="C383" s="144">
        <v>4</v>
      </c>
      <c r="D383" s="144" t="s">
        <v>46</v>
      </c>
      <c r="E383" s="145">
        <v>1597</v>
      </c>
      <c r="F383" s="144">
        <v>99</v>
      </c>
      <c r="G383" s="147">
        <f t="shared" si="164"/>
        <v>1696</v>
      </c>
      <c r="H383" s="146">
        <f t="shared" si="165"/>
        <v>1865.6000000000001</v>
      </c>
      <c r="I383" s="148" t="e">
        <f>I381</f>
        <v>#REF!</v>
      </c>
      <c r="J383" s="108" t="e">
        <f>E383*I383</f>
        <v>#REF!</v>
      </c>
      <c r="K383" s="108" t="e">
        <f t="shared" ref="K383:K384" si="171">J383*1.08</f>
        <v>#REF!</v>
      </c>
      <c r="L383" s="109" t="e">
        <f t="shared" ref="L383:L384" si="172">MROUND((K383*0.025/12),500)</f>
        <v>#REF!</v>
      </c>
      <c r="M383" s="108" t="e">
        <f>#REF!*3000</f>
        <v>#REF!</v>
      </c>
      <c r="N383" s="147" t="s">
        <v>37</v>
      </c>
    </row>
    <row r="384" spans="1:16" x14ac:dyDescent="0.25">
      <c r="A384" s="144">
        <v>9</v>
      </c>
      <c r="B384" s="144">
        <v>402</v>
      </c>
      <c r="C384" s="144">
        <v>4</v>
      </c>
      <c r="D384" s="144" t="s">
        <v>43</v>
      </c>
      <c r="E384" s="145">
        <v>1005</v>
      </c>
      <c r="F384" s="144">
        <v>0</v>
      </c>
      <c r="G384" s="147">
        <f t="shared" si="164"/>
        <v>1005</v>
      </c>
      <c r="H384" s="146">
        <f t="shared" si="165"/>
        <v>1105.5</v>
      </c>
      <c r="I384" s="148" t="e">
        <f t="shared" si="170"/>
        <v>#REF!</v>
      </c>
      <c r="J384" s="108" t="e">
        <f>E384*I384</f>
        <v>#REF!</v>
      </c>
      <c r="K384" s="108" t="e">
        <f t="shared" si="171"/>
        <v>#REF!</v>
      </c>
      <c r="L384" s="109" t="e">
        <f t="shared" si="172"/>
        <v>#REF!</v>
      </c>
      <c r="M384" s="108" t="e">
        <f>#REF!*3000</f>
        <v>#REF!</v>
      </c>
      <c r="N384" s="147" t="s">
        <v>37</v>
      </c>
    </row>
    <row r="385" spans="1:14" x14ac:dyDescent="0.25">
      <c r="A385" s="152">
        <v>10</v>
      </c>
      <c r="B385" s="144">
        <v>403</v>
      </c>
      <c r="C385" s="144">
        <v>4</v>
      </c>
      <c r="D385" s="144" t="s">
        <v>42</v>
      </c>
      <c r="E385" s="145">
        <v>778</v>
      </c>
      <c r="F385" s="144">
        <v>0</v>
      </c>
      <c r="G385" s="147">
        <f t="shared" si="164"/>
        <v>778</v>
      </c>
      <c r="H385" s="146">
        <f t="shared" si="165"/>
        <v>855.80000000000007</v>
      </c>
      <c r="I385" s="148"/>
      <c r="J385" s="108"/>
      <c r="K385" s="108"/>
      <c r="L385" s="109"/>
      <c r="M385" s="108"/>
      <c r="N385" s="147" t="s">
        <v>37</v>
      </c>
    </row>
    <row r="386" spans="1:14" x14ac:dyDescent="0.25">
      <c r="A386" s="144">
        <v>11</v>
      </c>
      <c r="B386" s="144">
        <v>501</v>
      </c>
      <c r="C386" s="144">
        <v>5</v>
      </c>
      <c r="D386" s="144" t="s">
        <v>46</v>
      </c>
      <c r="E386" s="145">
        <v>1597</v>
      </c>
      <c r="F386" s="144">
        <v>99</v>
      </c>
      <c r="G386" s="147">
        <f t="shared" si="164"/>
        <v>1696</v>
      </c>
      <c r="H386" s="146">
        <f t="shared" si="165"/>
        <v>1865.6000000000001</v>
      </c>
      <c r="I386" s="148" t="e">
        <f>I384</f>
        <v>#REF!</v>
      </c>
      <c r="J386" s="108" t="e">
        <f>E386*I386</f>
        <v>#REF!</v>
      </c>
      <c r="K386" s="108" t="e">
        <f t="shared" ref="K386:K387" si="173">J386*1.08</f>
        <v>#REF!</v>
      </c>
      <c r="L386" s="109" t="e">
        <f t="shared" ref="L386:L387" si="174">MROUND((K386*0.025/12),500)</f>
        <v>#REF!</v>
      </c>
      <c r="M386" s="108" t="e">
        <f>#REF!*3000</f>
        <v>#REF!</v>
      </c>
      <c r="N386" s="144" t="s">
        <v>38</v>
      </c>
    </row>
    <row r="387" spans="1:14" x14ac:dyDescent="0.25">
      <c r="A387" s="144">
        <v>12</v>
      </c>
      <c r="B387" s="144">
        <v>502</v>
      </c>
      <c r="C387" s="144">
        <v>5</v>
      </c>
      <c r="D387" s="144" t="s">
        <v>43</v>
      </c>
      <c r="E387" s="145">
        <v>1005</v>
      </c>
      <c r="F387" s="144">
        <v>0</v>
      </c>
      <c r="G387" s="147">
        <f t="shared" si="164"/>
        <v>1005</v>
      </c>
      <c r="H387" s="146">
        <f t="shared" si="165"/>
        <v>1105.5</v>
      </c>
      <c r="I387" s="148" t="e">
        <f t="shared" si="170"/>
        <v>#REF!</v>
      </c>
      <c r="J387" s="108" t="e">
        <f>E387*I387</f>
        <v>#REF!</v>
      </c>
      <c r="K387" s="108" t="e">
        <f t="shared" si="173"/>
        <v>#REF!</v>
      </c>
      <c r="L387" s="109" t="e">
        <f t="shared" si="174"/>
        <v>#REF!</v>
      </c>
      <c r="M387" s="108" t="e">
        <f>#REF!*3000</f>
        <v>#REF!</v>
      </c>
      <c r="N387" s="147" t="s">
        <v>38</v>
      </c>
    </row>
    <row r="388" spans="1:14" x14ac:dyDescent="0.25">
      <c r="A388" s="152">
        <v>13</v>
      </c>
      <c r="B388" s="144">
        <v>503</v>
      </c>
      <c r="C388" s="144">
        <v>5</v>
      </c>
      <c r="D388" s="144" t="s">
        <v>42</v>
      </c>
      <c r="E388" s="145">
        <v>778</v>
      </c>
      <c r="F388" s="144">
        <v>0</v>
      </c>
      <c r="G388" s="147">
        <f t="shared" si="164"/>
        <v>778</v>
      </c>
      <c r="H388" s="146">
        <f t="shared" si="165"/>
        <v>855.80000000000007</v>
      </c>
      <c r="I388" s="148"/>
      <c r="J388" s="108"/>
      <c r="K388" s="108"/>
      <c r="L388" s="109"/>
      <c r="M388" s="108"/>
      <c r="N388" s="147" t="s">
        <v>37</v>
      </c>
    </row>
    <row r="389" spans="1:14" x14ac:dyDescent="0.25">
      <c r="A389" s="144">
        <v>14</v>
      </c>
      <c r="B389" s="144">
        <v>601</v>
      </c>
      <c r="C389" s="144">
        <v>6</v>
      </c>
      <c r="D389" s="144" t="s">
        <v>46</v>
      </c>
      <c r="E389" s="145">
        <v>1597</v>
      </c>
      <c r="F389" s="144">
        <v>99</v>
      </c>
      <c r="G389" s="147">
        <f t="shared" si="164"/>
        <v>1696</v>
      </c>
      <c r="H389" s="146">
        <f t="shared" si="165"/>
        <v>1865.6000000000001</v>
      </c>
      <c r="I389" s="148" t="e">
        <f>I387</f>
        <v>#REF!</v>
      </c>
      <c r="J389" s="108" t="e">
        <f>E389*I389</f>
        <v>#REF!</v>
      </c>
      <c r="K389" s="108" t="e">
        <f t="shared" ref="K389:K390" si="175">J389*1.08</f>
        <v>#REF!</v>
      </c>
      <c r="L389" s="109" t="e">
        <f t="shared" ref="L389:L390" si="176">MROUND((K389*0.025/12),500)</f>
        <v>#REF!</v>
      </c>
      <c r="M389" s="108" t="e">
        <f>#REF!*3000</f>
        <v>#REF!</v>
      </c>
      <c r="N389" s="144" t="s">
        <v>38</v>
      </c>
    </row>
    <row r="390" spans="1:14" x14ac:dyDescent="0.25">
      <c r="A390" s="144">
        <v>15</v>
      </c>
      <c r="B390" s="144">
        <v>602</v>
      </c>
      <c r="C390" s="144">
        <v>6</v>
      </c>
      <c r="D390" s="144" t="s">
        <v>43</v>
      </c>
      <c r="E390" s="145">
        <v>1006</v>
      </c>
      <c r="F390" s="144">
        <v>0</v>
      </c>
      <c r="G390" s="147">
        <f t="shared" si="164"/>
        <v>1006</v>
      </c>
      <c r="H390" s="146">
        <f t="shared" si="165"/>
        <v>1106.6000000000001</v>
      </c>
      <c r="I390" s="148" t="e">
        <f t="shared" si="170"/>
        <v>#REF!</v>
      </c>
      <c r="J390" s="108" t="e">
        <f>E390*I390</f>
        <v>#REF!</v>
      </c>
      <c r="K390" s="108" t="e">
        <f t="shared" si="175"/>
        <v>#REF!</v>
      </c>
      <c r="L390" s="109" t="e">
        <f t="shared" si="176"/>
        <v>#REF!</v>
      </c>
      <c r="M390" s="108" t="e">
        <f>#REF!*3000</f>
        <v>#REF!</v>
      </c>
      <c r="N390" s="147" t="s">
        <v>37</v>
      </c>
    </row>
    <row r="391" spans="1:14" x14ac:dyDescent="0.25">
      <c r="A391" s="152">
        <v>16</v>
      </c>
      <c r="B391" s="144">
        <v>603</v>
      </c>
      <c r="C391" s="144">
        <v>6</v>
      </c>
      <c r="D391" s="144" t="s">
        <v>42</v>
      </c>
      <c r="E391" s="145">
        <v>858</v>
      </c>
      <c r="F391" s="144">
        <v>0</v>
      </c>
      <c r="G391" s="147">
        <f t="shared" si="164"/>
        <v>858</v>
      </c>
      <c r="H391" s="146">
        <f t="shared" si="165"/>
        <v>943.80000000000007</v>
      </c>
      <c r="I391" s="148"/>
      <c r="J391" s="108"/>
      <c r="K391" s="108"/>
      <c r="L391" s="109"/>
      <c r="M391" s="108"/>
      <c r="N391" s="147" t="s">
        <v>37</v>
      </c>
    </row>
    <row r="392" spans="1:14" x14ac:dyDescent="0.25">
      <c r="A392" s="144">
        <v>17</v>
      </c>
      <c r="B392" s="144">
        <v>701</v>
      </c>
      <c r="C392" s="144">
        <v>7</v>
      </c>
      <c r="D392" s="144" t="s">
        <v>46</v>
      </c>
      <c r="E392" s="145">
        <v>1645</v>
      </c>
      <c r="F392" s="144">
        <v>99</v>
      </c>
      <c r="G392" s="147">
        <f t="shared" si="164"/>
        <v>1744</v>
      </c>
      <c r="H392" s="146">
        <f t="shared" si="165"/>
        <v>1918.4</v>
      </c>
      <c r="I392" s="148" t="e">
        <f>I390</f>
        <v>#REF!</v>
      </c>
      <c r="J392" s="108" t="e">
        <f>E392*I392</f>
        <v>#REF!</v>
      </c>
      <c r="K392" s="108" t="e">
        <f t="shared" ref="K392" si="177">J392*1.08</f>
        <v>#REF!</v>
      </c>
      <c r="L392" s="109" t="e">
        <f t="shared" ref="L392" si="178">MROUND((K392*0.025/12),500)</f>
        <v>#REF!</v>
      </c>
      <c r="M392" s="108" t="e">
        <f>#REF!*3000</f>
        <v>#REF!</v>
      </c>
      <c r="N392" s="147" t="s">
        <v>37</v>
      </c>
    </row>
    <row r="393" spans="1:14" x14ac:dyDescent="0.25">
      <c r="A393" s="144">
        <v>18</v>
      </c>
      <c r="B393" s="144">
        <v>703</v>
      </c>
      <c r="C393" s="144">
        <v>7</v>
      </c>
      <c r="D393" s="144" t="s">
        <v>42</v>
      </c>
      <c r="E393" s="145">
        <v>857</v>
      </c>
      <c r="F393" s="144">
        <v>0</v>
      </c>
      <c r="G393" s="147">
        <f t="shared" si="164"/>
        <v>857</v>
      </c>
      <c r="H393" s="146">
        <f t="shared" si="165"/>
        <v>942.7</v>
      </c>
      <c r="I393" s="148"/>
      <c r="J393" s="108"/>
      <c r="K393" s="108"/>
      <c r="L393" s="109"/>
      <c r="M393" s="108"/>
      <c r="N393" s="147" t="s">
        <v>37</v>
      </c>
    </row>
    <row r="394" spans="1:14" x14ac:dyDescent="0.25">
      <c r="A394" s="152">
        <v>19</v>
      </c>
      <c r="B394" s="144">
        <v>801</v>
      </c>
      <c r="C394" s="144">
        <v>8</v>
      </c>
      <c r="D394" s="144" t="s">
        <v>46</v>
      </c>
      <c r="E394" s="145">
        <v>1597</v>
      </c>
      <c r="F394" s="144">
        <v>99</v>
      </c>
      <c r="G394" s="147">
        <f t="shared" si="164"/>
        <v>1696</v>
      </c>
      <c r="H394" s="146">
        <f t="shared" si="165"/>
        <v>1865.6000000000001</v>
      </c>
      <c r="I394" s="148" t="e">
        <f>#REF!</f>
        <v>#REF!</v>
      </c>
      <c r="J394" s="108" t="e">
        <f>E394*I394</f>
        <v>#REF!</v>
      </c>
      <c r="K394" s="108" t="e">
        <f t="shared" ref="K394:K395" si="179">J394*1.08</f>
        <v>#REF!</v>
      </c>
      <c r="L394" s="109" t="e">
        <f t="shared" ref="L394:L395" si="180">MROUND((K394*0.025/12),500)</f>
        <v>#REF!</v>
      </c>
      <c r="M394" s="108" t="e">
        <f>#REF!*3000</f>
        <v>#REF!</v>
      </c>
      <c r="N394" s="144" t="s">
        <v>38</v>
      </c>
    </row>
    <row r="395" spans="1:14" x14ac:dyDescent="0.25">
      <c r="A395" s="144">
        <v>20</v>
      </c>
      <c r="B395" s="144">
        <v>802</v>
      </c>
      <c r="C395" s="144">
        <v>8</v>
      </c>
      <c r="D395" s="144" t="s">
        <v>43</v>
      </c>
      <c r="E395" s="145">
        <v>1006</v>
      </c>
      <c r="F395" s="144">
        <v>0</v>
      </c>
      <c r="G395" s="147">
        <f t="shared" si="164"/>
        <v>1006</v>
      </c>
      <c r="H395" s="146">
        <f t="shared" si="165"/>
        <v>1106.6000000000001</v>
      </c>
      <c r="I395" s="148" t="e">
        <f t="shared" ref="I395:I401" si="181">I394</f>
        <v>#REF!</v>
      </c>
      <c r="J395" s="108" t="e">
        <f>E395*I395</f>
        <v>#REF!</v>
      </c>
      <c r="K395" s="108" t="e">
        <f t="shared" si="179"/>
        <v>#REF!</v>
      </c>
      <c r="L395" s="109" t="e">
        <f t="shared" si="180"/>
        <v>#REF!</v>
      </c>
      <c r="M395" s="108" t="e">
        <f>#REF!*3000</f>
        <v>#REF!</v>
      </c>
      <c r="N395" s="147" t="s">
        <v>37</v>
      </c>
    </row>
    <row r="396" spans="1:14" x14ac:dyDescent="0.25">
      <c r="A396" s="144">
        <v>21</v>
      </c>
      <c r="B396" s="144">
        <v>803</v>
      </c>
      <c r="C396" s="144">
        <v>8</v>
      </c>
      <c r="D396" s="144" t="s">
        <v>42</v>
      </c>
      <c r="E396" s="145">
        <v>858</v>
      </c>
      <c r="F396" s="144">
        <v>0</v>
      </c>
      <c r="G396" s="147">
        <f t="shared" si="164"/>
        <v>858</v>
      </c>
      <c r="H396" s="146">
        <f t="shared" si="165"/>
        <v>943.80000000000007</v>
      </c>
      <c r="I396" s="148"/>
      <c r="J396" s="108"/>
      <c r="K396" s="108"/>
      <c r="L396" s="109"/>
      <c r="M396" s="108"/>
      <c r="N396" s="147" t="s">
        <v>37</v>
      </c>
    </row>
    <row r="397" spans="1:14" x14ac:dyDescent="0.25">
      <c r="A397" s="152">
        <v>22</v>
      </c>
      <c r="B397" s="144">
        <v>901</v>
      </c>
      <c r="C397" s="144">
        <v>9</v>
      </c>
      <c r="D397" s="144" t="s">
        <v>46</v>
      </c>
      <c r="E397" s="145">
        <v>1597</v>
      </c>
      <c r="F397" s="144">
        <v>99</v>
      </c>
      <c r="G397" s="147">
        <f t="shared" si="164"/>
        <v>1696</v>
      </c>
      <c r="H397" s="146">
        <f t="shared" si="165"/>
        <v>1865.6000000000001</v>
      </c>
      <c r="I397" s="148" t="e">
        <f>I395</f>
        <v>#REF!</v>
      </c>
      <c r="J397" s="108" t="e">
        <f>E397*I397</f>
        <v>#REF!</v>
      </c>
      <c r="K397" s="108" t="e">
        <f t="shared" ref="K397:K398" si="182">J397*1.08</f>
        <v>#REF!</v>
      </c>
      <c r="L397" s="109" t="e">
        <f t="shared" ref="L397:L398" si="183">MROUND((K397*0.025/12),500)</f>
        <v>#REF!</v>
      </c>
      <c r="M397" s="108" t="e">
        <f>#REF!*3000</f>
        <v>#REF!</v>
      </c>
      <c r="N397" s="147" t="s">
        <v>37</v>
      </c>
    </row>
    <row r="398" spans="1:14" x14ac:dyDescent="0.25">
      <c r="A398" s="144">
        <v>23</v>
      </c>
      <c r="B398" s="144">
        <v>902</v>
      </c>
      <c r="C398" s="144">
        <v>9</v>
      </c>
      <c r="D398" s="144" t="s">
        <v>43</v>
      </c>
      <c r="E398" s="145">
        <v>1006</v>
      </c>
      <c r="F398" s="144">
        <v>0</v>
      </c>
      <c r="G398" s="147">
        <f t="shared" si="164"/>
        <v>1006</v>
      </c>
      <c r="H398" s="146">
        <f t="shared" si="165"/>
        <v>1106.6000000000001</v>
      </c>
      <c r="I398" s="148" t="e">
        <f>I397</f>
        <v>#REF!</v>
      </c>
      <c r="J398" s="108" t="e">
        <f>E398*I398</f>
        <v>#REF!</v>
      </c>
      <c r="K398" s="108" t="e">
        <f t="shared" si="182"/>
        <v>#REF!</v>
      </c>
      <c r="L398" s="109" t="e">
        <f t="shared" si="183"/>
        <v>#REF!</v>
      </c>
      <c r="M398" s="108" t="e">
        <f>#REF!*3000</f>
        <v>#REF!</v>
      </c>
      <c r="N398" s="147" t="s">
        <v>37</v>
      </c>
    </row>
    <row r="399" spans="1:14" x14ac:dyDescent="0.25">
      <c r="A399" s="144">
        <v>24</v>
      </c>
      <c r="B399" s="144">
        <v>903</v>
      </c>
      <c r="C399" s="144">
        <v>9</v>
      </c>
      <c r="D399" s="144" t="s">
        <v>42</v>
      </c>
      <c r="E399" s="145">
        <v>858</v>
      </c>
      <c r="F399" s="144">
        <v>0</v>
      </c>
      <c r="G399" s="147">
        <f t="shared" si="164"/>
        <v>858</v>
      </c>
      <c r="H399" s="146">
        <f t="shared" si="165"/>
        <v>943.80000000000007</v>
      </c>
      <c r="I399" s="148"/>
      <c r="J399" s="108"/>
      <c r="K399" s="108"/>
      <c r="L399" s="109"/>
      <c r="M399" s="108"/>
      <c r="N399" s="147" t="s">
        <v>37</v>
      </c>
    </row>
    <row r="400" spans="1:14" x14ac:dyDescent="0.25">
      <c r="A400" s="152">
        <v>25</v>
      </c>
      <c r="B400" s="144">
        <v>1001</v>
      </c>
      <c r="C400" s="144">
        <v>10</v>
      </c>
      <c r="D400" s="144" t="s">
        <v>46</v>
      </c>
      <c r="E400" s="145">
        <v>1597</v>
      </c>
      <c r="F400" s="144">
        <v>99</v>
      </c>
      <c r="G400" s="147">
        <f t="shared" si="164"/>
        <v>1696</v>
      </c>
      <c r="H400" s="146">
        <f t="shared" si="165"/>
        <v>1865.6000000000001</v>
      </c>
      <c r="I400" s="148" t="e">
        <f>I398</f>
        <v>#REF!</v>
      </c>
      <c r="J400" s="108" t="e">
        <f>E400*I400</f>
        <v>#REF!</v>
      </c>
      <c r="K400" s="108" t="e">
        <f t="shared" ref="K400:K401" si="184">J400*1.08</f>
        <v>#REF!</v>
      </c>
      <c r="L400" s="109" t="e">
        <f t="shared" ref="L400:L401" si="185">MROUND((K400*0.025/12),500)</f>
        <v>#REF!</v>
      </c>
      <c r="M400" s="108" t="e">
        <f>#REF!*3000</f>
        <v>#REF!</v>
      </c>
      <c r="N400" s="144" t="s">
        <v>38</v>
      </c>
    </row>
    <row r="401" spans="1:14" x14ac:dyDescent="0.25">
      <c r="A401" s="144">
        <v>26</v>
      </c>
      <c r="B401" s="144">
        <v>1002</v>
      </c>
      <c r="C401" s="144">
        <v>10</v>
      </c>
      <c r="D401" s="144" t="s">
        <v>43</v>
      </c>
      <c r="E401" s="145">
        <v>1006</v>
      </c>
      <c r="F401" s="144">
        <v>0</v>
      </c>
      <c r="G401" s="147">
        <f t="shared" si="164"/>
        <v>1006</v>
      </c>
      <c r="H401" s="146">
        <f t="shared" si="165"/>
        <v>1106.6000000000001</v>
      </c>
      <c r="I401" s="148" t="e">
        <f t="shared" si="181"/>
        <v>#REF!</v>
      </c>
      <c r="J401" s="108" t="e">
        <f>E401*I401</f>
        <v>#REF!</v>
      </c>
      <c r="K401" s="108" t="e">
        <f t="shared" si="184"/>
        <v>#REF!</v>
      </c>
      <c r="L401" s="109" t="e">
        <f t="shared" si="185"/>
        <v>#REF!</v>
      </c>
      <c r="M401" s="108" t="e">
        <f>#REF!*3000</f>
        <v>#REF!</v>
      </c>
      <c r="N401" s="147" t="s">
        <v>37</v>
      </c>
    </row>
    <row r="402" spans="1:14" x14ac:dyDescent="0.25">
      <c r="A402" s="144">
        <v>27</v>
      </c>
      <c r="B402" s="144">
        <v>1003</v>
      </c>
      <c r="C402" s="144">
        <v>10</v>
      </c>
      <c r="D402" s="144" t="s">
        <v>42</v>
      </c>
      <c r="E402" s="145">
        <v>858</v>
      </c>
      <c r="F402" s="144">
        <v>0</v>
      </c>
      <c r="G402" s="147">
        <f t="shared" si="164"/>
        <v>858</v>
      </c>
      <c r="H402" s="146">
        <f t="shared" si="165"/>
        <v>943.80000000000007</v>
      </c>
      <c r="I402" s="148"/>
      <c r="J402" s="108"/>
      <c r="K402" s="108"/>
      <c r="L402" s="109"/>
      <c r="M402" s="108"/>
      <c r="N402" s="147" t="s">
        <v>37</v>
      </c>
    </row>
    <row r="403" spans="1:14" x14ac:dyDescent="0.25">
      <c r="A403" s="152">
        <v>28</v>
      </c>
      <c r="B403" s="144">
        <v>1101</v>
      </c>
      <c r="C403" s="144">
        <v>11</v>
      </c>
      <c r="D403" s="144" t="s">
        <v>46</v>
      </c>
      <c r="E403" s="145">
        <v>1597</v>
      </c>
      <c r="F403" s="144">
        <v>99</v>
      </c>
      <c r="G403" s="147">
        <f t="shared" si="164"/>
        <v>1696</v>
      </c>
      <c r="H403" s="146">
        <f t="shared" si="165"/>
        <v>1865.6000000000001</v>
      </c>
      <c r="I403" s="148" t="e">
        <f>I401</f>
        <v>#REF!</v>
      </c>
      <c r="J403" s="108" t="e">
        <f>E403*I403</f>
        <v>#REF!</v>
      </c>
      <c r="K403" s="108" t="e">
        <f t="shared" ref="K403:K404" si="186">J403*1.08</f>
        <v>#REF!</v>
      </c>
      <c r="L403" s="109" t="e">
        <f t="shared" ref="L403:L404" si="187">MROUND((K403*0.025/12),500)</f>
        <v>#REF!</v>
      </c>
      <c r="M403" s="108" t="e">
        <f>#REF!*3000</f>
        <v>#REF!</v>
      </c>
      <c r="N403" s="144" t="s">
        <v>38</v>
      </c>
    </row>
    <row r="404" spans="1:14" x14ac:dyDescent="0.25">
      <c r="A404" s="144">
        <v>29</v>
      </c>
      <c r="B404" s="144">
        <v>1102</v>
      </c>
      <c r="C404" s="144">
        <v>11</v>
      </c>
      <c r="D404" s="144" t="s">
        <v>43</v>
      </c>
      <c r="E404" s="145">
        <v>1006</v>
      </c>
      <c r="F404" s="144">
        <v>0</v>
      </c>
      <c r="G404" s="147">
        <f t="shared" si="164"/>
        <v>1006</v>
      </c>
      <c r="H404" s="146">
        <f t="shared" si="165"/>
        <v>1106.6000000000001</v>
      </c>
      <c r="I404" s="148" t="e">
        <f>I403</f>
        <v>#REF!</v>
      </c>
      <c r="J404" s="108" t="e">
        <f>E404*I404</f>
        <v>#REF!</v>
      </c>
      <c r="K404" s="108" t="e">
        <f t="shared" si="186"/>
        <v>#REF!</v>
      </c>
      <c r="L404" s="109" t="e">
        <f t="shared" si="187"/>
        <v>#REF!</v>
      </c>
      <c r="M404" s="108" t="e">
        <f>#REF!*3000</f>
        <v>#REF!</v>
      </c>
      <c r="N404" s="147" t="s">
        <v>37</v>
      </c>
    </row>
    <row r="405" spans="1:14" x14ac:dyDescent="0.25">
      <c r="A405" s="144">
        <v>30</v>
      </c>
      <c r="B405" s="144">
        <v>1103</v>
      </c>
      <c r="C405" s="144">
        <v>11</v>
      </c>
      <c r="D405" s="144" t="s">
        <v>42</v>
      </c>
      <c r="E405" s="145">
        <v>858</v>
      </c>
      <c r="F405" s="144">
        <v>0</v>
      </c>
      <c r="G405" s="147">
        <f t="shared" si="164"/>
        <v>858</v>
      </c>
      <c r="H405" s="146">
        <f t="shared" si="165"/>
        <v>943.80000000000007</v>
      </c>
      <c r="I405" s="148"/>
      <c r="J405" s="108"/>
      <c r="K405" s="108"/>
      <c r="L405" s="109"/>
      <c r="M405" s="108"/>
      <c r="N405" s="147" t="s">
        <v>37</v>
      </c>
    </row>
    <row r="406" spans="1:14" x14ac:dyDescent="0.25">
      <c r="A406" s="152">
        <v>31</v>
      </c>
      <c r="B406" s="144">
        <v>1201</v>
      </c>
      <c r="C406" s="144">
        <v>12</v>
      </c>
      <c r="D406" s="144" t="s">
        <v>46</v>
      </c>
      <c r="E406" s="145">
        <v>1597</v>
      </c>
      <c r="F406" s="144">
        <v>99</v>
      </c>
      <c r="G406" s="147">
        <f t="shared" si="164"/>
        <v>1696</v>
      </c>
      <c r="H406" s="146">
        <f t="shared" si="165"/>
        <v>1865.6000000000001</v>
      </c>
      <c r="I406" s="148" t="e">
        <f>I404</f>
        <v>#REF!</v>
      </c>
      <c r="J406" s="108" t="e">
        <f>E406*I406</f>
        <v>#REF!</v>
      </c>
      <c r="K406" s="108" t="e">
        <f t="shared" ref="K406:K407" si="188">J406*1.08</f>
        <v>#REF!</v>
      </c>
      <c r="L406" s="109" t="e">
        <f t="shared" ref="L406:L407" si="189">MROUND((K406*0.025/12),500)</f>
        <v>#REF!</v>
      </c>
      <c r="M406" s="108" t="e">
        <f>#REF!*3000</f>
        <v>#REF!</v>
      </c>
      <c r="N406" s="144" t="s">
        <v>38</v>
      </c>
    </row>
    <row r="407" spans="1:14" x14ac:dyDescent="0.25">
      <c r="A407" s="144">
        <v>32</v>
      </c>
      <c r="B407" s="144">
        <v>1202</v>
      </c>
      <c r="C407" s="144">
        <v>12</v>
      </c>
      <c r="D407" s="144" t="s">
        <v>43</v>
      </c>
      <c r="E407" s="145">
        <v>1006</v>
      </c>
      <c r="F407" s="144">
        <v>0</v>
      </c>
      <c r="G407" s="147">
        <f t="shared" si="164"/>
        <v>1006</v>
      </c>
      <c r="H407" s="146">
        <f t="shared" si="165"/>
        <v>1106.6000000000001</v>
      </c>
      <c r="I407" s="148" t="e">
        <f t="shared" ref="I407:I424" si="190">I406</f>
        <v>#REF!</v>
      </c>
      <c r="J407" s="108" t="e">
        <f>E407*I407</f>
        <v>#REF!</v>
      </c>
      <c r="K407" s="108" t="e">
        <f t="shared" si="188"/>
        <v>#REF!</v>
      </c>
      <c r="L407" s="109" t="e">
        <f t="shared" si="189"/>
        <v>#REF!</v>
      </c>
      <c r="M407" s="108" t="e">
        <f>#REF!*3000</f>
        <v>#REF!</v>
      </c>
      <c r="N407" s="147" t="s">
        <v>37</v>
      </c>
    </row>
    <row r="408" spans="1:14" x14ac:dyDescent="0.25">
      <c r="A408" s="144">
        <v>33</v>
      </c>
      <c r="B408" s="144">
        <v>1203</v>
      </c>
      <c r="C408" s="144">
        <v>12</v>
      </c>
      <c r="D408" s="144" t="s">
        <v>42</v>
      </c>
      <c r="E408" s="145">
        <v>858</v>
      </c>
      <c r="F408" s="144">
        <v>0</v>
      </c>
      <c r="G408" s="147">
        <f t="shared" si="164"/>
        <v>858</v>
      </c>
      <c r="H408" s="146">
        <f t="shared" si="165"/>
        <v>943.80000000000007</v>
      </c>
      <c r="I408" s="148"/>
      <c r="J408" s="108"/>
      <c r="K408" s="108"/>
      <c r="L408" s="109"/>
      <c r="M408" s="108"/>
      <c r="N408" s="147" t="s">
        <v>37</v>
      </c>
    </row>
    <row r="409" spans="1:14" x14ac:dyDescent="0.25">
      <c r="A409" s="152">
        <v>34</v>
      </c>
      <c r="B409" s="144">
        <v>1301</v>
      </c>
      <c r="C409" s="144">
        <v>13</v>
      </c>
      <c r="D409" s="144" t="s">
        <v>46</v>
      </c>
      <c r="E409" s="145">
        <v>1597</v>
      </c>
      <c r="F409" s="144">
        <v>99</v>
      </c>
      <c r="G409" s="147">
        <f t="shared" si="164"/>
        <v>1696</v>
      </c>
      <c r="H409" s="146">
        <f t="shared" si="165"/>
        <v>1865.6000000000001</v>
      </c>
      <c r="I409" s="148" t="e">
        <f>I407</f>
        <v>#REF!</v>
      </c>
      <c r="J409" s="108" t="e">
        <f>E409*I409</f>
        <v>#REF!</v>
      </c>
      <c r="K409" s="108" t="e">
        <f t="shared" ref="K409:K410" si="191">J409*1.08</f>
        <v>#REF!</v>
      </c>
      <c r="L409" s="109" t="e">
        <f t="shared" ref="L409:L410" si="192">MROUND((K409*0.025/12),500)</f>
        <v>#REF!</v>
      </c>
      <c r="M409" s="108" t="e">
        <f>#REF!*3000</f>
        <v>#REF!</v>
      </c>
      <c r="N409" s="144" t="s">
        <v>38</v>
      </c>
    </row>
    <row r="410" spans="1:14" x14ac:dyDescent="0.25">
      <c r="A410" s="144">
        <v>35</v>
      </c>
      <c r="B410" s="144">
        <v>1302</v>
      </c>
      <c r="C410" s="144">
        <v>13</v>
      </c>
      <c r="D410" s="144" t="s">
        <v>43</v>
      </c>
      <c r="E410" s="145">
        <v>1106</v>
      </c>
      <c r="F410" s="144">
        <v>0</v>
      </c>
      <c r="G410" s="147">
        <f t="shared" si="164"/>
        <v>1106</v>
      </c>
      <c r="H410" s="146">
        <f t="shared" si="165"/>
        <v>1216.6000000000001</v>
      </c>
      <c r="I410" s="148" t="e">
        <f t="shared" si="190"/>
        <v>#REF!</v>
      </c>
      <c r="J410" s="108" t="e">
        <f>E410*I410</f>
        <v>#REF!</v>
      </c>
      <c r="K410" s="108" t="e">
        <f t="shared" si="191"/>
        <v>#REF!</v>
      </c>
      <c r="L410" s="109" t="e">
        <f t="shared" si="192"/>
        <v>#REF!</v>
      </c>
      <c r="M410" s="108" t="e">
        <f>#REF!*3000</f>
        <v>#REF!</v>
      </c>
      <c r="N410" s="147" t="s">
        <v>37</v>
      </c>
    </row>
    <row r="411" spans="1:14" x14ac:dyDescent="0.25">
      <c r="A411" s="144">
        <v>36</v>
      </c>
      <c r="B411" s="144">
        <v>1303</v>
      </c>
      <c r="C411" s="144">
        <v>13</v>
      </c>
      <c r="D411" s="144" t="s">
        <v>42</v>
      </c>
      <c r="E411" s="145">
        <v>858</v>
      </c>
      <c r="F411" s="144">
        <v>0</v>
      </c>
      <c r="G411" s="147">
        <f t="shared" si="164"/>
        <v>858</v>
      </c>
      <c r="H411" s="146">
        <f t="shared" si="165"/>
        <v>943.80000000000007</v>
      </c>
      <c r="I411" s="148"/>
      <c r="J411" s="108"/>
      <c r="K411" s="108"/>
      <c r="L411" s="109"/>
      <c r="M411" s="108"/>
      <c r="N411" s="144" t="s">
        <v>38</v>
      </c>
    </row>
    <row r="412" spans="1:14" x14ac:dyDescent="0.25">
      <c r="A412" s="152">
        <v>37</v>
      </c>
      <c r="B412" s="144">
        <v>1401</v>
      </c>
      <c r="C412" s="144">
        <v>14</v>
      </c>
      <c r="D412" s="144" t="s">
        <v>51</v>
      </c>
      <c r="E412" s="145">
        <v>1597</v>
      </c>
      <c r="F412" s="144">
        <v>99</v>
      </c>
      <c r="G412" s="147">
        <f t="shared" si="164"/>
        <v>1696</v>
      </c>
      <c r="H412" s="146">
        <f t="shared" si="165"/>
        <v>1865.6000000000001</v>
      </c>
      <c r="I412" s="148" t="e">
        <f>I410+250</f>
        <v>#REF!</v>
      </c>
      <c r="J412" s="108" t="e">
        <f>E412*I412</f>
        <v>#REF!</v>
      </c>
      <c r="K412" s="108" t="e">
        <f t="shared" ref="K412" si="193">J412*1.08</f>
        <v>#REF!</v>
      </c>
      <c r="L412" s="109" t="e">
        <f t="shared" ref="L412" si="194">MROUND((K412*0.025/12),500)</f>
        <v>#REF!</v>
      </c>
      <c r="M412" s="108" t="e">
        <f>#REF!*3000</f>
        <v>#REF!</v>
      </c>
      <c r="N412" s="144" t="s">
        <v>38</v>
      </c>
    </row>
    <row r="413" spans="1:14" x14ac:dyDescent="0.25">
      <c r="A413" s="144">
        <v>38</v>
      </c>
      <c r="B413" s="144">
        <v>1403</v>
      </c>
      <c r="C413" s="144">
        <v>14</v>
      </c>
      <c r="D413" s="144" t="s">
        <v>42</v>
      </c>
      <c r="E413" s="145">
        <v>858</v>
      </c>
      <c r="F413" s="144">
        <v>0</v>
      </c>
      <c r="G413" s="147">
        <f t="shared" si="164"/>
        <v>858</v>
      </c>
      <c r="H413" s="146">
        <f t="shared" si="165"/>
        <v>943.80000000000007</v>
      </c>
      <c r="I413" s="148"/>
      <c r="J413" s="108"/>
      <c r="K413" s="108"/>
      <c r="L413" s="109"/>
      <c r="M413" s="108"/>
      <c r="N413" s="144" t="s">
        <v>38</v>
      </c>
    </row>
    <row r="414" spans="1:14" x14ac:dyDescent="0.25">
      <c r="A414" s="144">
        <v>39</v>
      </c>
      <c r="B414" s="144">
        <v>1501</v>
      </c>
      <c r="C414" s="144">
        <v>15</v>
      </c>
      <c r="D414" s="144" t="s">
        <v>46</v>
      </c>
      <c r="E414" s="145">
        <v>1597</v>
      </c>
      <c r="F414" s="144">
        <v>99</v>
      </c>
      <c r="G414" s="147">
        <f t="shared" si="164"/>
        <v>1696</v>
      </c>
      <c r="H414" s="146">
        <f t="shared" si="165"/>
        <v>1865.6000000000001</v>
      </c>
      <c r="I414" s="148" t="e">
        <f>#REF!</f>
        <v>#REF!</v>
      </c>
      <c r="J414" s="108" t="e">
        <f>E414*I414</f>
        <v>#REF!</v>
      </c>
      <c r="K414" s="108" t="e">
        <f t="shared" ref="K414:K415" si="195">J414*1.08</f>
        <v>#REF!</v>
      </c>
      <c r="L414" s="109" t="e">
        <f t="shared" ref="L414:L415" si="196">MROUND((K414*0.025/12),500)</f>
        <v>#REF!</v>
      </c>
      <c r="M414" s="108" t="e">
        <f>#REF!*3000</f>
        <v>#REF!</v>
      </c>
      <c r="N414" s="144" t="s">
        <v>38</v>
      </c>
    </row>
    <row r="415" spans="1:14" x14ac:dyDescent="0.25">
      <c r="A415" s="152">
        <v>40</v>
      </c>
      <c r="B415" s="144">
        <v>1502</v>
      </c>
      <c r="C415" s="144">
        <v>15</v>
      </c>
      <c r="D415" s="144" t="s">
        <v>43</v>
      </c>
      <c r="E415" s="145">
        <v>1106</v>
      </c>
      <c r="F415" s="144">
        <v>0</v>
      </c>
      <c r="G415" s="147">
        <f t="shared" si="164"/>
        <v>1106</v>
      </c>
      <c r="H415" s="146">
        <f t="shared" si="165"/>
        <v>1216.6000000000001</v>
      </c>
      <c r="I415" s="148" t="e">
        <f t="shared" si="190"/>
        <v>#REF!</v>
      </c>
      <c r="J415" s="108" t="e">
        <f>E415*I415</f>
        <v>#REF!</v>
      </c>
      <c r="K415" s="108" t="e">
        <f t="shared" si="195"/>
        <v>#REF!</v>
      </c>
      <c r="L415" s="109" t="e">
        <f t="shared" si="196"/>
        <v>#REF!</v>
      </c>
      <c r="M415" s="108" t="e">
        <f>#REF!*3000</f>
        <v>#REF!</v>
      </c>
      <c r="N415" s="147" t="s">
        <v>38</v>
      </c>
    </row>
    <row r="416" spans="1:14" x14ac:dyDescent="0.25">
      <c r="A416" s="144">
        <v>41</v>
      </c>
      <c r="B416" s="144">
        <v>1503</v>
      </c>
      <c r="C416" s="144">
        <v>15</v>
      </c>
      <c r="D416" s="144" t="s">
        <v>42</v>
      </c>
      <c r="E416" s="145">
        <v>858</v>
      </c>
      <c r="F416" s="144">
        <v>0</v>
      </c>
      <c r="G416" s="147">
        <f t="shared" si="164"/>
        <v>858</v>
      </c>
      <c r="H416" s="146">
        <f t="shared" si="165"/>
        <v>943.80000000000007</v>
      </c>
      <c r="I416" s="148"/>
      <c r="J416" s="108"/>
      <c r="K416" s="108"/>
      <c r="L416" s="109"/>
      <c r="M416" s="108"/>
      <c r="N416" s="147" t="s">
        <v>37</v>
      </c>
    </row>
    <row r="417" spans="1:14" x14ac:dyDescent="0.25">
      <c r="A417" s="144">
        <v>42</v>
      </c>
      <c r="B417" s="144">
        <v>1601</v>
      </c>
      <c r="C417" s="144">
        <v>16</v>
      </c>
      <c r="D417" s="144" t="s">
        <v>46</v>
      </c>
      <c r="E417" s="145">
        <v>1597</v>
      </c>
      <c r="F417" s="144">
        <v>99</v>
      </c>
      <c r="G417" s="147">
        <f t="shared" si="164"/>
        <v>1696</v>
      </c>
      <c r="H417" s="146">
        <f t="shared" si="165"/>
        <v>1865.6000000000001</v>
      </c>
      <c r="I417" s="148" t="e">
        <f>I415</f>
        <v>#REF!</v>
      </c>
      <c r="J417" s="108" t="e">
        <f>E417*I417</f>
        <v>#REF!</v>
      </c>
      <c r="K417" s="108" t="e">
        <f t="shared" ref="K417:K418" si="197">J417*1.08</f>
        <v>#REF!</v>
      </c>
      <c r="L417" s="109" t="e">
        <f t="shared" ref="L417:L418" si="198">MROUND((K417*0.025/12),500)</f>
        <v>#REF!</v>
      </c>
      <c r="M417" s="108" t="e">
        <f>#REF!*3000</f>
        <v>#REF!</v>
      </c>
      <c r="N417" s="144" t="s">
        <v>38</v>
      </c>
    </row>
    <row r="418" spans="1:14" x14ac:dyDescent="0.25">
      <c r="A418" s="152">
        <v>43</v>
      </c>
      <c r="B418" s="144">
        <v>1602</v>
      </c>
      <c r="C418" s="144">
        <v>16</v>
      </c>
      <c r="D418" s="144" t="s">
        <v>43</v>
      </c>
      <c r="E418" s="145">
        <v>1106</v>
      </c>
      <c r="F418" s="144">
        <v>0</v>
      </c>
      <c r="G418" s="147">
        <f t="shared" si="164"/>
        <v>1106</v>
      </c>
      <c r="H418" s="146">
        <f t="shared" si="165"/>
        <v>1216.6000000000001</v>
      </c>
      <c r="I418" s="148" t="e">
        <f t="shared" si="190"/>
        <v>#REF!</v>
      </c>
      <c r="J418" s="108" t="e">
        <f>E418*I418</f>
        <v>#REF!</v>
      </c>
      <c r="K418" s="108" t="e">
        <f t="shared" si="197"/>
        <v>#REF!</v>
      </c>
      <c r="L418" s="109" t="e">
        <f t="shared" si="198"/>
        <v>#REF!</v>
      </c>
      <c r="M418" s="108" t="e">
        <f>#REF!*3000</f>
        <v>#REF!</v>
      </c>
      <c r="N418" s="144" t="s">
        <v>38</v>
      </c>
    </row>
    <row r="419" spans="1:14" x14ac:dyDescent="0.25">
      <c r="A419" s="144">
        <v>44</v>
      </c>
      <c r="B419" s="144">
        <v>1603</v>
      </c>
      <c r="C419" s="144">
        <v>16</v>
      </c>
      <c r="D419" s="144" t="s">
        <v>42</v>
      </c>
      <c r="E419" s="145">
        <v>858</v>
      </c>
      <c r="F419" s="144">
        <v>0</v>
      </c>
      <c r="G419" s="147">
        <f t="shared" si="164"/>
        <v>858</v>
      </c>
      <c r="H419" s="146">
        <f t="shared" si="165"/>
        <v>943.80000000000007</v>
      </c>
      <c r="I419" s="148"/>
      <c r="J419" s="108"/>
      <c r="K419" s="108"/>
      <c r="L419" s="109"/>
      <c r="M419" s="108"/>
      <c r="N419" s="144" t="s">
        <v>38</v>
      </c>
    </row>
    <row r="420" spans="1:14" x14ac:dyDescent="0.25">
      <c r="A420" s="144">
        <v>45</v>
      </c>
      <c r="B420" s="144">
        <v>1701</v>
      </c>
      <c r="C420" s="144">
        <v>17</v>
      </c>
      <c r="D420" s="144" t="s">
        <v>46</v>
      </c>
      <c r="E420" s="145">
        <v>1597</v>
      </c>
      <c r="F420" s="144">
        <v>99</v>
      </c>
      <c r="G420" s="147">
        <f t="shared" si="164"/>
        <v>1696</v>
      </c>
      <c r="H420" s="146">
        <f t="shared" si="165"/>
        <v>1865.6000000000001</v>
      </c>
      <c r="I420" s="148" t="e">
        <f>I418</f>
        <v>#REF!</v>
      </c>
      <c r="J420" s="108" t="e">
        <f>E420*I420</f>
        <v>#REF!</v>
      </c>
      <c r="K420" s="108" t="e">
        <f t="shared" ref="K420:K421" si="199">J420*1.08</f>
        <v>#REF!</v>
      </c>
      <c r="L420" s="109" t="e">
        <f t="shared" ref="L420:L421" si="200">MROUND((K420*0.025/12),500)</f>
        <v>#REF!</v>
      </c>
      <c r="M420" s="108" t="e">
        <f>#REF!*3000</f>
        <v>#REF!</v>
      </c>
      <c r="N420" s="144" t="s">
        <v>38</v>
      </c>
    </row>
    <row r="421" spans="1:14" x14ac:dyDescent="0.25">
      <c r="A421" s="152">
        <v>46</v>
      </c>
      <c r="B421" s="144">
        <v>1702</v>
      </c>
      <c r="C421" s="144">
        <v>17</v>
      </c>
      <c r="D421" s="144" t="s">
        <v>43</v>
      </c>
      <c r="E421" s="145">
        <v>1106</v>
      </c>
      <c r="F421" s="144">
        <v>0</v>
      </c>
      <c r="G421" s="147">
        <f t="shared" si="164"/>
        <v>1106</v>
      </c>
      <c r="H421" s="146">
        <f t="shared" si="165"/>
        <v>1216.6000000000001</v>
      </c>
      <c r="I421" s="148" t="e">
        <f t="shared" si="190"/>
        <v>#REF!</v>
      </c>
      <c r="J421" s="108" t="e">
        <f>E421*I421</f>
        <v>#REF!</v>
      </c>
      <c r="K421" s="108" t="e">
        <f t="shared" si="199"/>
        <v>#REF!</v>
      </c>
      <c r="L421" s="109" t="e">
        <f t="shared" si="200"/>
        <v>#REF!</v>
      </c>
      <c r="M421" s="108" t="e">
        <f>#REF!*3000</f>
        <v>#REF!</v>
      </c>
      <c r="N421" s="144" t="s">
        <v>38</v>
      </c>
    </row>
    <row r="422" spans="1:14" x14ac:dyDescent="0.25">
      <c r="A422" s="144">
        <v>47</v>
      </c>
      <c r="B422" s="144">
        <v>1703</v>
      </c>
      <c r="C422" s="144">
        <v>17</v>
      </c>
      <c r="D422" s="144" t="s">
        <v>42</v>
      </c>
      <c r="E422" s="145">
        <v>858</v>
      </c>
      <c r="F422" s="144">
        <v>0</v>
      </c>
      <c r="G422" s="147">
        <f t="shared" si="164"/>
        <v>858</v>
      </c>
      <c r="H422" s="146">
        <f t="shared" si="165"/>
        <v>943.80000000000007</v>
      </c>
      <c r="I422" s="148"/>
      <c r="J422" s="108"/>
      <c r="K422" s="108"/>
      <c r="L422" s="109"/>
      <c r="M422" s="108"/>
      <c r="N422" s="144" t="s">
        <v>38</v>
      </c>
    </row>
    <row r="423" spans="1:14" x14ac:dyDescent="0.25">
      <c r="A423" s="144">
        <v>48</v>
      </c>
      <c r="B423" s="144">
        <v>1801</v>
      </c>
      <c r="C423" s="144">
        <v>18</v>
      </c>
      <c r="D423" s="144" t="s">
        <v>46</v>
      </c>
      <c r="E423" s="145">
        <v>1597</v>
      </c>
      <c r="F423" s="144">
        <v>99</v>
      </c>
      <c r="G423" s="147">
        <f t="shared" si="164"/>
        <v>1696</v>
      </c>
      <c r="H423" s="146">
        <f t="shared" si="165"/>
        <v>1865.6000000000001</v>
      </c>
      <c r="I423" s="148" t="e">
        <f>I421</f>
        <v>#REF!</v>
      </c>
      <c r="J423" s="108" t="e">
        <f>E423*I423</f>
        <v>#REF!</v>
      </c>
      <c r="K423" s="108" t="e">
        <f t="shared" ref="K423:K424" si="201">J423*1.08</f>
        <v>#REF!</v>
      </c>
      <c r="L423" s="109" t="e">
        <f t="shared" ref="L423:L424" si="202">MROUND((K423*0.025/12),500)</f>
        <v>#REF!</v>
      </c>
      <c r="M423" s="108" t="e">
        <f>#REF!*3000</f>
        <v>#REF!</v>
      </c>
      <c r="N423" s="144" t="s">
        <v>38</v>
      </c>
    </row>
    <row r="424" spans="1:14" x14ac:dyDescent="0.25">
      <c r="A424" s="152">
        <v>49</v>
      </c>
      <c r="B424" s="144">
        <v>1802</v>
      </c>
      <c r="C424" s="144">
        <v>18</v>
      </c>
      <c r="D424" s="144" t="s">
        <v>43</v>
      </c>
      <c r="E424" s="145">
        <v>1106</v>
      </c>
      <c r="F424" s="144">
        <v>0</v>
      </c>
      <c r="G424" s="147">
        <f t="shared" si="164"/>
        <v>1106</v>
      </c>
      <c r="H424" s="146">
        <f t="shared" si="165"/>
        <v>1216.6000000000001</v>
      </c>
      <c r="I424" s="148" t="e">
        <f t="shared" si="190"/>
        <v>#REF!</v>
      </c>
      <c r="J424" s="108" t="e">
        <f>E424*I424</f>
        <v>#REF!</v>
      </c>
      <c r="K424" s="108" t="e">
        <f t="shared" si="201"/>
        <v>#REF!</v>
      </c>
      <c r="L424" s="109" t="e">
        <f t="shared" si="202"/>
        <v>#REF!</v>
      </c>
      <c r="M424" s="108" t="e">
        <f>#REF!*3000</f>
        <v>#REF!</v>
      </c>
      <c r="N424" s="144" t="s">
        <v>38</v>
      </c>
    </row>
    <row r="425" spans="1:14" x14ac:dyDescent="0.25">
      <c r="A425" s="144">
        <v>50</v>
      </c>
      <c r="B425" s="144">
        <v>1803</v>
      </c>
      <c r="C425" s="144">
        <v>18</v>
      </c>
      <c r="D425" s="144" t="s">
        <v>42</v>
      </c>
      <c r="E425" s="145">
        <v>858</v>
      </c>
      <c r="F425" s="144">
        <v>0</v>
      </c>
      <c r="G425" s="147">
        <f t="shared" si="164"/>
        <v>858</v>
      </c>
      <c r="H425" s="146">
        <f t="shared" si="165"/>
        <v>943.80000000000007</v>
      </c>
      <c r="I425" s="148"/>
      <c r="J425" s="108"/>
      <c r="K425" s="108"/>
      <c r="L425" s="109"/>
      <c r="M425" s="108"/>
      <c r="N425" s="144" t="s">
        <v>38</v>
      </c>
    </row>
    <row r="426" spans="1:14" x14ac:dyDescent="0.25">
      <c r="A426" s="188" t="s">
        <v>5</v>
      </c>
      <c r="B426" s="189"/>
      <c r="C426" s="189"/>
      <c r="D426" s="190"/>
      <c r="E426" s="151"/>
      <c r="F426" s="148"/>
      <c r="G426" s="153">
        <f>SUM(G377:G425)</f>
        <v>58367</v>
      </c>
      <c r="H426" s="149">
        <f>SUM(H377:H424)</f>
        <v>63259.899999999987</v>
      </c>
      <c r="I426" s="150"/>
      <c r="J426" s="150"/>
      <c r="K426" s="150"/>
      <c r="L426" s="150"/>
      <c r="M426" s="150"/>
      <c r="N426" s="150"/>
    </row>
    <row r="428" spans="1:14" ht="15.75" x14ac:dyDescent="0.25">
      <c r="A428" s="185" t="s">
        <v>109</v>
      </c>
      <c r="B428" s="186"/>
      <c r="C428" s="186"/>
      <c r="D428" s="186"/>
      <c r="E428" s="186"/>
      <c r="F428" s="186"/>
      <c r="G428" s="186"/>
      <c r="H428" s="186"/>
      <c r="I428" s="186"/>
      <c r="J428" s="186"/>
      <c r="K428" s="186"/>
      <c r="L428" s="186"/>
      <c r="M428" s="186"/>
      <c r="N428" s="187"/>
    </row>
    <row r="429" spans="1:14" ht="72" x14ac:dyDescent="0.25">
      <c r="A429" s="102" t="s">
        <v>1</v>
      </c>
      <c r="B429" s="103" t="s">
        <v>0</v>
      </c>
      <c r="C429" s="103" t="s">
        <v>3</v>
      </c>
      <c r="D429" s="103" t="s">
        <v>2</v>
      </c>
      <c r="E429" s="103" t="s">
        <v>21</v>
      </c>
      <c r="F429" s="141" t="s">
        <v>98</v>
      </c>
      <c r="G429" s="103" t="s">
        <v>99</v>
      </c>
      <c r="H429" s="103" t="s">
        <v>4</v>
      </c>
      <c r="I429" s="128" t="s">
        <v>76</v>
      </c>
      <c r="J429" s="128" t="s">
        <v>77</v>
      </c>
      <c r="K429" s="128" t="s">
        <v>78</v>
      </c>
      <c r="L429" s="128" t="s">
        <v>79</v>
      </c>
      <c r="M429" s="128" t="s">
        <v>80</v>
      </c>
      <c r="N429" s="142" t="s">
        <v>102</v>
      </c>
    </row>
    <row r="430" spans="1:14" x14ac:dyDescent="0.25">
      <c r="A430" s="144">
        <v>1</v>
      </c>
      <c r="B430" s="144">
        <v>201</v>
      </c>
      <c r="C430" s="144">
        <v>2</v>
      </c>
      <c r="D430" s="144" t="s">
        <v>43</v>
      </c>
      <c r="E430" s="145">
        <v>1260</v>
      </c>
      <c r="F430" s="144">
        <v>89</v>
      </c>
      <c r="G430" s="146">
        <f>E430+F430</f>
        <v>1349</v>
      </c>
      <c r="H430" s="146">
        <f>G430*1.1</f>
        <v>1483.9</v>
      </c>
      <c r="I430" s="148" t="e">
        <f>#REF!+250</f>
        <v>#REF!</v>
      </c>
      <c r="J430" s="108" t="e">
        <f t="shared" ref="J430:J440" si="203">E430*I430</f>
        <v>#REF!</v>
      </c>
      <c r="K430" s="108" t="e">
        <f t="shared" ref="K430:K440" si="204">J430*1.08</f>
        <v>#REF!</v>
      </c>
      <c r="L430" s="109" t="e">
        <f t="shared" ref="L430:L440" si="205">MROUND((K430*0.025/12),500)</f>
        <v>#REF!</v>
      </c>
      <c r="M430" s="108" t="e">
        <f>#REF!*3000</f>
        <v>#REF!</v>
      </c>
      <c r="N430" s="144" t="s">
        <v>37</v>
      </c>
    </row>
    <row r="431" spans="1:14" x14ac:dyDescent="0.25">
      <c r="A431" s="144">
        <v>2</v>
      </c>
      <c r="B431" s="144">
        <v>202</v>
      </c>
      <c r="C431" s="144">
        <v>2</v>
      </c>
      <c r="D431" s="144" t="s">
        <v>43</v>
      </c>
      <c r="E431" s="145">
        <v>1264</v>
      </c>
      <c r="F431" s="144">
        <v>89</v>
      </c>
      <c r="G431" s="146">
        <f t="shared" ref="G431:G462" si="206">E431+F431</f>
        <v>1353</v>
      </c>
      <c r="H431" s="146">
        <f t="shared" ref="H431:H462" si="207">G431*1.1</f>
        <v>1488.3000000000002</v>
      </c>
      <c r="I431" s="148" t="e">
        <f>I430</f>
        <v>#REF!</v>
      </c>
      <c r="J431" s="108" t="e">
        <f t="shared" si="203"/>
        <v>#REF!</v>
      </c>
      <c r="K431" s="108" t="e">
        <f t="shared" si="204"/>
        <v>#REF!</v>
      </c>
      <c r="L431" s="109" t="e">
        <f t="shared" si="205"/>
        <v>#REF!</v>
      </c>
      <c r="M431" s="108" t="e">
        <f>#REF!*3000</f>
        <v>#REF!</v>
      </c>
      <c r="N431" s="144" t="s">
        <v>37</v>
      </c>
    </row>
    <row r="432" spans="1:14" x14ac:dyDescent="0.25">
      <c r="A432" s="144">
        <v>3</v>
      </c>
      <c r="B432" s="144">
        <v>301</v>
      </c>
      <c r="C432" s="144">
        <v>3</v>
      </c>
      <c r="D432" s="144" t="s">
        <v>43</v>
      </c>
      <c r="E432" s="145">
        <v>1260</v>
      </c>
      <c r="F432" s="144">
        <v>89</v>
      </c>
      <c r="G432" s="146">
        <f t="shared" si="206"/>
        <v>1349</v>
      </c>
      <c r="H432" s="146">
        <f t="shared" si="207"/>
        <v>1483.9</v>
      </c>
      <c r="I432" s="148" t="e">
        <f>I431</f>
        <v>#REF!</v>
      </c>
      <c r="J432" s="108" t="e">
        <f t="shared" si="203"/>
        <v>#REF!</v>
      </c>
      <c r="K432" s="108" t="e">
        <f t="shared" si="204"/>
        <v>#REF!</v>
      </c>
      <c r="L432" s="109" t="e">
        <f t="shared" si="205"/>
        <v>#REF!</v>
      </c>
      <c r="M432" s="108" t="e">
        <f>#REF!*3000</f>
        <v>#REF!</v>
      </c>
      <c r="N432" s="144" t="s">
        <v>37</v>
      </c>
    </row>
    <row r="433" spans="1:14" x14ac:dyDescent="0.25">
      <c r="A433" s="144">
        <v>4</v>
      </c>
      <c r="B433" s="144">
        <v>302</v>
      </c>
      <c r="C433" s="144">
        <v>3</v>
      </c>
      <c r="D433" s="144" t="s">
        <v>43</v>
      </c>
      <c r="E433" s="145">
        <v>1264</v>
      </c>
      <c r="F433" s="144">
        <v>89</v>
      </c>
      <c r="G433" s="146">
        <f t="shared" si="206"/>
        <v>1353</v>
      </c>
      <c r="H433" s="146">
        <f t="shared" si="207"/>
        <v>1488.3000000000002</v>
      </c>
      <c r="I433" s="148" t="e">
        <f t="shared" ref="I433:I439" si="208">I432</f>
        <v>#REF!</v>
      </c>
      <c r="J433" s="108" t="e">
        <f t="shared" si="203"/>
        <v>#REF!</v>
      </c>
      <c r="K433" s="108" t="e">
        <f t="shared" si="204"/>
        <v>#REF!</v>
      </c>
      <c r="L433" s="109" t="e">
        <f t="shared" si="205"/>
        <v>#REF!</v>
      </c>
      <c r="M433" s="108" t="e">
        <f>#REF!*3000</f>
        <v>#REF!</v>
      </c>
      <c r="N433" s="144" t="s">
        <v>38</v>
      </c>
    </row>
    <row r="434" spans="1:14" x14ac:dyDescent="0.25">
      <c r="A434" s="144">
        <v>5</v>
      </c>
      <c r="B434" s="144">
        <v>401</v>
      </c>
      <c r="C434" s="144">
        <v>4</v>
      </c>
      <c r="D434" s="144" t="s">
        <v>43</v>
      </c>
      <c r="E434" s="145">
        <v>1260</v>
      </c>
      <c r="F434" s="144">
        <v>89</v>
      </c>
      <c r="G434" s="146">
        <f t="shared" si="206"/>
        <v>1349</v>
      </c>
      <c r="H434" s="146">
        <f t="shared" si="207"/>
        <v>1483.9</v>
      </c>
      <c r="I434" s="148" t="e">
        <f>I433</f>
        <v>#REF!</v>
      </c>
      <c r="J434" s="108" t="e">
        <f t="shared" si="203"/>
        <v>#REF!</v>
      </c>
      <c r="K434" s="108" t="e">
        <f t="shared" si="204"/>
        <v>#REF!</v>
      </c>
      <c r="L434" s="109" t="e">
        <f t="shared" si="205"/>
        <v>#REF!</v>
      </c>
      <c r="M434" s="108" t="e">
        <f>#REF!*3000</f>
        <v>#REF!</v>
      </c>
      <c r="N434" s="144" t="s">
        <v>37</v>
      </c>
    </row>
    <row r="435" spans="1:14" x14ac:dyDescent="0.25">
      <c r="A435" s="144">
        <v>6</v>
      </c>
      <c r="B435" s="144">
        <v>402</v>
      </c>
      <c r="C435" s="144">
        <v>4</v>
      </c>
      <c r="D435" s="144" t="s">
        <v>43</v>
      </c>
      <c r="E435" s="145">
        <v>1264</v>
      </c>
      <c r="F435" s="144">
        <v>89</v>
      </c>
      <c r="G435" s="146">
        <f t="shared" si="206"/>
        <v>1353</v>
      </c>
      <c r="H435" s="146">
        <f t="shared" si="207"/>
        <v>1488.3000000000002</v>
      </c>
      <c r="I435" s="148" t="e">
        <f t="shared" si="208"/>
        <v>#REF!</v>
      </c>
      <c r="J435" s="108" t="e">
        <f t="shared" si="203"/>
        <v>#REF!</v>
      </c>
      <c r="K435" s="108" t="e">
        <f t="shared" si="204"/>
        <v>#REF!</v>
      </c>
      <c r="L435" s="109" t="e">
        <f t="shared" si="205"/>
        <v>#REF!</v>
      </c>
      <c r="M435" s="108" t="e">
        <f>#REF!*3000</f>
        <v>#REF!</v>
      </c>
      <c r="N435" s="144" t="s">
        <v>37</v>
      </c>
    </row>
    <row r="436" spans="1:14" x14ac:dyDescent="0.25">
      <c r="A436" s="144">
        <v>7</v>
      </c>
      <c r="B436" s="144">
        <v>501</v>
      </c>
      <c r="C436" s="144">
        <v>5</v>
      </c>
      <c r="D436" s="144" t="s">
        <v>43</v>
      </c>
      <c r="E436" s="145">
        <v>1260</v>
      </c>
      <c r="F436" s="144">
        <v>89</v>
      </c>
      <c r="G436" s="146">
        <f t="shared" si="206"/>
        <v>1349</v>
      </c>
      <c r="H436" s="146">
        <f t="shared" si="207"/>
        <v>1483.9</v>
      </c>
      <c r="I436" s="148" t="e">
        <f>I435</f>
        <v>#REF!</v>
      </c>
      <c r="J436" s="108" t="e">
        <f t="shared" si="203"/>
        <v>#REF!</v>
      </c>
      <c r="K436" s="108" t="e">
        <f t="shared" si="204"/>
        <v>#REF!</v>
      </c>
      <c r="L436" s="109" t="e">
        <f t="shared" si="205"/>
        <v>#REF!</v>
      </c>
      <c r="M436" s="108" t="e">
        <f>#REF!*3000</f>
        <v>#REF!</v>
      </c>
      <c r="N436" s="144" t="s">
        <v>37</v>
      </c>
    </row>
    <row r="437" spans="1:14" x14ac:dyDescent="0.25">
      <c r="A437" s="144">
        <v>8</v>
      </c>
      <c r="B437" s="144">
        <v>502</v>
      </c>
      <c r="C437" s="144">
        <v>5</v>
      </c>
      <c r="D437" s="144" t="s">
        <v>43</v>
      </c>
      <c r="E437" s="145">
        <v>1264</v>
      </c>
      <c r="F437" s="144">
        <v>89</v>
      </c>
      <c r="G437" s="146">
        <f t="shared" si="206"/>
        <v>1353</v>
      </c>
      <c r="H437" s="146">
        <f t="shared" si="207"/>
        <v>1488.3000000000002</v>
      </c>
      <c r="I437" s="148" t="e">
        <f t="shared" si="208"/>
        <v>#REF!</v>
      </c>
      <c r="J437" s="108" t="e">
        <f t="shared" si="203"/>
        <v>#REF!</v>
      </c>
      <c r="K437" s="108" t="e">
        <f t="shared" si="204"/>
        <v>#REF!</v>
      </c>
      <c r="L437" s="109" t="e">
        <f t="shared" si="205"/>
        <v>#REF!</v>
      </c>
      <c r="M437" s="108" t="e">
        <f>#REF!*3000</f>
        <v>#REF!</v>
      </c>
      <c r="N437" s="144" t="s">
        <v>37</v>
      </c>
    </row>
    <row r="438" spans="1:14" x14ac:dyDescent="0.25">
      <c r="A438" s="144">
        <v>9</v>
      </c>
      <c r="B438" s="144">
        <v>601</v>
      </c>
      <c r="C438" s="144">
        <v>6</v>
      </c>
      <c r="D438" s="144" t="s">
        <v>43</v>
      </c>
      <c r="E438" s="145">
        <v>1260</v>
      </c>
      <c r="F438" s="144">
        <v>89</v>
      </c>
      <c r="G438" s="146">
        <f t="shared" si="206"/>
        <v>1349</v>
      </c>
      <c r="H438" s="146">
        <f t="shared" si="207"/>
        <v>1483.9</v>
      </c>
      <c r="I438" s="148" t="e">
        <f>I437</f>
        <v>#REF!</v>
      </c>
      <c r="J438" s="108" t="e">
        <f t="shared" si="203"/>
        <v>#REF!</v>
      </c>
      <c r="K438" s="108" t="e">
        <f t="shared" si="204"/>
        <v>#REF!</v>
      </c>
      <c r="L438" s="109" t="e">
        <f t="shared" si="205"/>
        <v>#REF!</v>
      </c>
      <c r="M438" s="108" t="e">
        <f>#REF!*3000</f>
        <v>#REF!</v>
      </c>
      <c r="N438" s="144" t="s">
        <v>37</v>
      </c>
    </row>
    <row r="439" spans="1:14" x14ac:dyDescent="0.25">
      <c r="A439" s="144">
        <v>10</v>
      </c>
      <c r="B439" s="144">
        <v>602</v>
      </c>
      <c r="C439" s="144">
        <v>6</v>
      </c>
      <c r="D439" s="144" t="s">
        <v>43</v>
      </c>
      <c r="E439" s="145">
        <v>1264</v>
      </c>
      <c r="F439" s="144">
        <v>89</v>
      </c>
      <c r="G439" s="146">
        <f t="shared" si="206"/>
        <v>1353</v>
      </c>
      <c r="H439" s="146">
        <f t="shared" si="207"/>
        <v>1488.3000000000002</v>
      </c>
      <c r="I439" s="148" t="e">
        <f t="shared" si="208"/>
        <v>#REF!</v>
      </c>
      <c r="J439" s="108" t="e">
        <f t="shared" si="203"/>
        <v>#REF!</v>
      </c>
      <c r="K439" s="108" t="e">
        <f t="shared" si="204"/>
        <v>#REF!</v>
      </c>
      <c r="L439" s="109" t="e">
        <f t="shared" si="205"/>
        <v>#REF!</v>
      </c>
      <c r="M439" s="108" t="e">
        <f>#REF!*3000</f>
        <v>#REF!</v>
      </c>
      <c r="N439" s="144" t="s">
        <v>37</v>
      </c>
    </row>
    <row r="440" spans="1:14" x14ac:dyDescent="0.25">
      <c r="A440" s="144">
        <v>11</v>
      </c>
      <c r="B440" s="144">
        <v>701</v>
      </c>
      <c r="C440" s="144">
        <v>7</v>
      </c>
      <c r="D440" s="144" t="s">
        <v>43</v>
      </c>
      <c r="E440" s="145">
        <v>1260</v>
      </c>
      <c r="F440" s="144">
        <v>89</v>
      </c>
      <c r="G440" s="146">
        <f t="shared" si="206"/>
        <v>1349</v>
      </c>
      <c r="H440" s="146">
        <f t="shared" si="207"/>
        <v>1483.9</v>
      </c>
      <c r="I440" s="148" t="e">
        <f>I439</f>
        <v>#REF!</v>
      </c>
      <c r="J440" s="108" t="e">
        <f t="shared" si="203"/>
        <v>#REF!</v>
      </c>
      <c r="K440" s="108" t="e">
        <f t="shared" si="204"/>
        <v>#REF!</v>
      </c>
      <c r="L440" s="109" t="e">
        <f t="shared" si="205"/>
        <v>#REF!</v>
      </c>
      <c r="M440" s="108" t="e">
        <f>#REF!*3000</f>
        <v>#REF!</v>
      </c>
      <c r="N440" s="144" t="s">
        <v>37</v>
      </c>
    </row>
    <row r="441" spans="1:14" x14ac:dyDescent="0.25">
      <c r="A441" s="144">
        <v>12</v>
      </c>
      <c r="B441" s="144">
        <v>702</v>
      </c>
      <c r="C441" s="144">
        <v>4</v>
      </c>
      <c r="D441" s="144" t="s">
        <v>43</v>
      </c>
      <c r="E441" s="145">
        <v>1264</v>
      </c>
      <c r="F441" s="144">
        <v>89</v>
      </c>
      <c r="G441" s="146">
        <f t="shared" si="206"/>
        <v>1353</v>
      </c>
      <c r="H441" s="146">
        <f t="shared" si="207"/>
        <v>1488.3000000000002</v>
      </c>
      <c r="I441" s="148"/>
      <c r="J441" s="108"/>
      <c r="K441" s="108"/>
      <c r="L441" s="109"/>
      <c r="M441" s="108"/>
      <c r="N441" s="144" t="s">
        <v>37</v>
      </c>
    </row>
    <row r="442" spans="1:14" x14ac:dyDescent="0.25">
      <c r="A442" s="144">
        <v>13</v>
      </c>
      <c r="B442" s="144">
        <v>801</v>
      </c>
      <c r="C442" s="144">
        <v>8</v>
      </c>
      <c r="D442" s="144" t="s">
        <v>43</v>
      </c>
      <c r="E442" s="145">
        <v>1260</v>
      </c>
      <c r="F442" s="144">
        <v>89</v>
      </c>
      <c r="G442" s="146">
        <f t="shared" si="206"/>
        <v>1349</v>
      </c>
      <c r="H442" s="146">
        <f t="shared" si="207"/>
        <v>1483.9</v>
      </c>
      <c r="I442" s="148" t="e">
        <f>#REF!</f>
        <v>#REF!</v>
      </c>
      <c r="J442" s="108" t="e">
        <f t="shared" ref="J442:J454" si="209">E442*I442</f>
        <v>#REF!</v>
      </c>
      <c r="K442" s="108" t="e">
        <f t="shared" ref="K442:K454" si="210">J442*1.08</f>
        <v>#REF!</v>
      </c>
      <c r="L442" s="109" t="e">
        <f t="shared" ref="L442:L454" si="211">MROUND((K442*0.025/12),500)</f>
        <v>#REF!</v>
      </c>
      <c r="M442" s="108" t="e">
        <f>#REF!*3000</f>
        <v>#REF!</v>
      </c>
      <c r="N442" s="144" t="s">
        <v>38</v>
      </c>
    </row>
    <row r="443" spans="1:14" x14ac:dyDescent="0.25">
      <c r="A443" s="144">
        <v>14</v>
      </c>
      <c r="B443" s="144">
        <v>802</v>
      </c>
      <c r="C443" s="144">
        <v>8</v>
      </c>
      <c r="D443" s="144" t="s">
        <v>43</v>
      </c>
      <c r="E443" s="145">
        <v>1264</v>
      </c>
      <c r="F443" s="144">
        <v>89</v>
      </c>
      <c r="G443" s="146">
        <f t="shared" si="206"/>
        <v>1353</v>
      </c>
      <c r="H443" s="146">
        <f t="shared" si="207"/>
        <v>1488.3000000000002</v>
      </c>
      <c r="I443" s="148" t="e">
        <f t="shared" ref="I443:I447" si="212">I442</f>
        <v>#REF!</v>
      </c>
      <c r="J443" s="108" t="e">
        <f t="shared" si="209"/>
        <v>#REF!</v>
      </c>
      <c r="K443" s="108" t="e">
        <f t="shared" si="210"/>
        <v>#REF!</v>
      </c>
      <c r="L443" s="109" t="e">
        <f t="shared" si="211"/>
        <v>#REF!</v>
      </c>
      <c r="M443" s="108" t="e">
        <f>#REF!*3000</f>
        <v>#REF!</v>
      </c>
      <c r="N443" s="144" t="s">
        <v>38</v>
      </c>
    </row>
    <row r="444" spans="1:14" x14ac:dyDescent="0.25">
      <c r="A444" s="144">
        <v>15</v>
      </c>
      <c r="B444" s="144">
        <v>901</v>
      </c>
      <c r="C444" s="144">
        <v>9</v>
      </c>
      <c r="D444" s="144" t="s">
        <v>43</v>
      </c>
      <c r="E444" s="145">
        <v>1260</v>
      </c>
      <c r="F444" s="144">
        <v>118</v>
      </c>
      <c r="G444" s="146">
        <f t="shared" si="206"/>
        <v>1378</v>
      </c>
      <c r="H444" s="146">
        <f t="shared" si="207"/>
        <v>1515.8000000000002</v>
      </c>
      <c r="I444" s="148" t="e">
        <f>I443</f>
        <v>#REF!</v>
      </c>
      <c r="J444" s="108" t="e">
        <f t="shared" si="209"/>
        <v>#REF!</v>
      </c>
      <c r="K444" s="108" t="e">
        <f t="shared" si="210"/>
        <v>#REF!</v>
      </c>
      <c r="L444" s="109" t="e">
        <f t="shared" si="211"/>
        <v>#REF!</v>
      </c>
      <c r="M444" s="108" t="e">
        <f>#REF!*3000</f>
        <v>#REF!</v>
      </c>
      <c r="N444" s="144" t="s">
        <v>37</v>
      </c>
    </row>
    <row r="445" spans="1:14" x14ac:dyDescent="0.25">
      <c r="A445" s="144">
        <v>16</v>
      </c>
      <c r="B445" s="144">
        <v>902</v>
      </c>
      <c r="C445" s="144">
        <v>9</v>
      </c>
      <c r="D445" s="144" t="s">
        <v>43</v>
      </c>
      <c r="E445" s="145">
        <v>1264</v>
      </c>
      <c r="F445" s="144">
        <v>118</v>
      </c>
      <c r="G445" s="146">
        <f t="shared" si="206"/>
        <v>1382</v>
      </c>
      <c r="H445" s="146">
        <f t="shared" si="207"/>
        <v>1520.2</v>
      </c>
      <c r="I445" s="148" t="e">
        <f>I444</f>
        <v>#REF!</v>
      </c>
      <c r="J445" s="108" t="e">
        <f t="shared" si="209"/>
        <v>#REF!</v>
      </c>
      <c r="K445" s="108" t="e">
        <f t="shared" si="210"/>
        <v>#REF!</v>
      </c>
      <c r="L445" s="109" t="e">
        <f t="shared" si="211"/>
        <v>#REF!</v>
      </c>
      <c r="M445" s="108" t="e">
        <f>#REF!*3000</f>
        <v>#REF!</v>
      </c>
      <c r="N445" s="144" t="s">
        <v>37</v>
      </c>
    </row>
    <row r="446" spans="1:14" x14ac:dyDescent="0.25">
      <c r="A446" s="144">
        <v>17</v>
      </c>
      <c r="B446" s="144">
        <v>1001</v>
      </c>
      <c r="C446" s="144">
        <v>10</v>
      </c>
      <c r="D446" s="144" t="s">
        <v>46</v>
      </c>
      <c r="E446" s="145">
        <v>1260</v>
      </c>
      <c r="F446" s="144">
        <v>118</v>
      </c>
      <c r="G446" s="146">
        <f t="shared" si="206"/>
        <v>1378</v>
      </c>
      <c r="H446" s="146">
        <f t="shared" si="207"/>
        <v>1515.8000000000002</v>
      </c>
      <c r="I446" s="148" t="e">
        <f>I445</f>
        <v>#REF!</v>
      </c>
      <c r="J446" s="108" t="e">
        <f t="shared" si="209"/>
        <v>#REF!</v>
      </c>
      <c r="K446" s="108" t="e">
        <f t="shared" si="210"/>
        <v>#REF!</v>
      </c>
      <c r="L446" s="109" t="e">
        <f t="shared" si="211"/>
        <v>#REF!</v>
      </c>
      <c r="M446" s="108" t="e">
        <f>#REF!*3000</f>
        <v>#REF!</v>
      </c>
      <c r="N446" s="144" t="s">
        <v>38</v>
      </c>
    </row>
    <row r="447" spans="1:14" x14ac:dyDescent="0.25">
      <c r="A447" s="144">
        <v>18</v>
      </c>
      <c r="B447" s="144">
        <v>1002</v>
      </c>
      <c r="C447" s="144">
        <v>10</v>
      </c>
      <c r="D447" s="144" t="s">
        <v>43</v>
      </c>
      <c r="E447" s="145">
        <v>1264</v>
      </c>
      <c r="F447" s="144">
        <v>118</v>
      </c>
      <c r="G447" s="146">
        <f t="shared" si="206"/>
        <v>1382</v>
      </c>
      <c r="H447" s="146">
        <f t="shared" si="207"/>
        <v>1520.2</v>
      </c>
      <c r="I447" s="148" t="e">
        <f t="shared" si="212"/>
        <v>#REF!</v>
      </c>
      <c r="J447" s="108" t="e">
        <f t="shared" si="209"/>
        <v>#REF!</v>
      </c>
      <c r="K447" s="108" t="e">
        <f t="shared" si="210"/>
        <v>#REF!</v>
      </c>
      <c r="L447" s="109" t="e">
        <f t="shared" si="211"/>
        <v>#REF!</v>
      </c>
      <c r="M447" s="108" t="e">
        <f>#REF!*3000</f>
        <v>#REF!</v>
      </c>
      <c r="N447" s="144" t="s">
        <v>38</v>
      </c>
    </row>
    <row r="448" spans="1:14" x14ac:dyDescent="0.25">
      <c r="A448" s="144">
        <v>19</v>
      </c>
      <c r="B448" s="144">
        <v>1101</v>
      </c>
      <c r="C448" s="144">
        <v>11</v>
      </c>
      <c r="D448" s="144" t="s">
        <v>46</v>
      </c>
      <c r="E448" s="145">
        <v>1260</v>
      </c>
      <c r="F448" s="144">
        <v>118</v>
      </c>
      <c r="G448" s="146">
        <f t="shared" si="206"/>
        <v>1378</v>
      </c>
      <c r="H448" s="146">
        <f t="shared" si="207"/>
        <v>1515.8000000000002</v>
      </c>
      <c r="I448" s="148" t="e">
        <f>I447</f>
        <v>#REF!</v>
      </c>
      <c r="J448" s="108" t="e">
        <f t="shared" si="209"/>
        <v>#REF!</v>
      </c>
      <c r="K448" s="108" t="e">
        <f t="shared" si="210"/>
        <v>#REF!</v>
      </c>
      <c r="L448" s="109" t="e">
        <f t="shared" si="211"/>
        <v>#REF!</v>
      </c>
      <c r="M448" s="108" t="e">
        <f>#REF!*3000</f>
        <v>#REF!</v>
      </c>
      <c r="N448" s="144" t="s">
        <v>38</v>
      </c>
    </row>
    <row r="449" spans="1:14" x14ac:dyDescent="0.25">
      <c r="A449" s="144">
        <v>20</v>
      </c>
      <c r="B449" s="144">
        <v>1102</v>
      </c>
      <c r="C449" s="144">
        <v>11</v>
      </c>
      <c r="D449" s="144" t="s">
        <v>43</v>
      </c>
      <c r="E449" s="145">
        <v>1264</v>
      </c>
      <c r="F449" s="144">
        <v>118</v>
      </c>
      <c r="G449" s="146">
        <f t="shared" si="206"/>
        <v>1382</v>
      </c>
      <c r="H449" s="146">
        <f t="shared" si="207"/>
        <v>1520.2</v>
      </c>
      <c r="I449" s="148" t="e">
        <f>I448</f>
        <v>#REF!</v>
      </c>
      <c r="J449" s="108" t="e">
        <f t="shared" si="209"/>
        <v>#REF!</v>
      </c>
      <c r="K449" s="108" t="e">
        <f t="shared" si="210"/>
        <v>#REF!</v>
      </c>
      <c r="L449" s="109" t="e">
        <f t="shared" si="211"/>
        <v>#REF!</v>
      </c>
      <c r="M449" s="108" t="e">
        <f>#REF!*3000</f>
        <v>#REF!</v>
      </c>
      <c r="N449" s="144" t="s">
        <v>38</v>
      </c>
    </row>
    <row r="450" spans="1:14" x14ac:dyDescent="0.25">
      <c r="A450" s="144">
        <v>21</v>
      </c>
      <c r="B450" s="144">
        <v>1201</v>
      </c>
      <c r="C450" s="144">
        <v>12</v>
      </c>
      <c r="D450" s="144" t="s">
        <v>46</v>
      </c>
      <c r="E450" s="145">
        <v>1260</v>
      </c>
      <c r="F450" s="144">
        <v>118</v>
      </c>
      <c r="G450" s="146">
        <f t="shared" si="206"/>
        <v>1378</v>
      </c>
      <c r="H450" s="146">
        <f t="shared" si="207"/>
        <v>1515.8000000000002</v>
      </c>
      <c r="I450" s="148" t="e">
        <f>I449</f>
        <v>#REF!</v>
      </c>
      <c r="J450" s="108" t="e">
        <f t="shared" si="209"/>
        <v>#REF!</v>
      </c>
      <c r="K450" s="108" t="e">
        <f t="shared" si="210"/>
        <v>#REF!</v>
      </c>
      <c r="L450" s="109" t="e">
        <f t="shared" si="211"/>
        <v>#REF!</v>
      </c>
      <c r="M450" s="108" t="e">
        <f>#REF!*3000</f>
        <v>#REF!</v>
      </c>
      <c r="N450" s="144" t="s">
        <v>38</v>
      </c>
    </row>
    <row r="451" spans="1:14" x14ac:dyDescent="0.25">
      <c r="A451" s="144">
        <v>22</v>
      </c>
      <c r="B451" s="144">
        <v>1202</v>
      </c>
      <c r="C451" s="144">
        <v>12</v>
      </c>
      <c r="D451" s="144" t="s">
        <v>43</v>
      </c>
      <c r="E451" s="145">
        <v>1264</v>
      </c>
      <c r="F451" s="144">
        <v>118</v>
      </c>
      <c r="G451" s="146">
        <f t="shared" si="206"/>
        <v>1382</v>
      </c>
      <c r="H451" s="146">
        <f t="shared" si="207"/>
        <v>1520.2</v>
      </c>
      <c r="I451" s="148" t="e">
        <f t="shared" ref="I451:I461" si="213">I450</f>
        <v>#REF!</v>
      </c>
      <c r="J451" s="108" t="e">
        <f t="shared" si="209"/>
        <v>#REF!</v>
      </c>
      <c r="K451" s="108" t="e">
        <f t="shared" si="210"/>
        <v>#REF!</v>
      </c>
      <c r="L451" s="109" t="e">
        <f t="shared" si="211"/>
        <v>#REF!</v>
      </c>
      <c r="M451" s="108" t="e">
        <f>#REF!*3000</f>
        <v>#REF!</v>
      </c>
      <c r="N451" s="144" t="s">
        <v>38</v>
      </c>
    </row>
    <row r="452" spans="1:14" x14ac:dyDescent="0.25">
      <c r="A452" s="144">
        <v>23</v>
      </c>
      <c r="B452" s="144">
        <v>1301</v>
      </c>
      <c r="C452" s="144">
        <v>13</v>
      </c>
      <c r="D452" s="144" t="s">
        <v>46</v>
      </c>
      <c r="E452" s="145">
        <v>1260</v>
      </c>
      <c r="F452" s="144">
        <v>118</v>
      </c>
      <c r="G452" s="146">
        <f t="shared" si="206"/>
        <v>1378</v>
      </c>
      <c r="H452" s="146">
        <f t="shared" si="207"/>
        <v>1515.8000000000002</v>
      </c>
      <c r="I452" s="148" t="e">
        <f>I451</f>
        <v>#REF!</v>
      </c>
      <c r="J452" s="108" t="e">
        <f t="shared" si="209"/>
        <v>#REF!</v>
      </c>
      <c r="K452" s="108" t="e">
        <f t="shared" si="210"/>
        <v>#REF!</v>
      </c>
      <c r="L452" s="109" t="e">
        <f t="shared" si="211"/>
        <v>#REF!</v>
      </c>
      <c r="M452" s="108" t="e">
        <f>#REF!*3000</f>
        <v>#REF!</v>
      </c>
      <c r="N452" s="144" t="s">
        <v>38</v>
      </c>
    </row>
    <row r="453" spans="1:14" x14ac:dyDescent="0.25">
      <c r="A453" s="144">
        <v>24</v>
      </c>
      <c r="B453" s="144">
        <v>1302</v>
      </c>
      <c r="C453" s="144">
        <v>13</v>
      </c>
      <c r="D453" s="144" t="s">
        <v>43</v>
      </c>
      <c r="E453" s="145">
        <v>1264</v>
      </c>
      <c r="F453" s="144">
        <v>118</v>
      </c>
      <c r="G453" s="146">
        <f t="shared" si="206"/>
        <v>1382</v>
      </c>
      <c r="H453" s="146">
        <f t="shared" si="207"/>
        <v>1520.2</v>
      </c>
      <c r="I453" s="148" t="e">
        <f t="shared" si="213"/>
        <v>#REF!</v>
      </c>
      <c r="J453" s="108" t="e">
        <f t="shared" si="209"/>
        <v>#REF!</v>
      </c>
      <c r="K453" s="108" t="e">
        <f t="shared" si="210"/>
        <v>#REF!</v>
      </c>
      <c r="L453" s="109" t="e">
        <f t="shared" si="211"/>
        <v>#REF!</v>
      </c>
      <c r="M453" s="108" t="e">
        <f>#REF!*3000</f>
        <v>#REF!</v>
      </c>
      <c r="N453" s="144" t="s">
        <v>38</v>
      </c>
    </row>
    <row r="454" spans="1:14" x14ac:dyDescent="0.25">
      <c r="A454" s="144">
        <v>25</v>
      </c>
      <c r="B454" s="144">
        <v>1401</v>
      </c>
      <c r="C454" s="144">
        <v>14</v>
      </c>
      <c r="D454" s="144" t="s">
        <v>46</v>
      </c>
      <c r="E454" s="145">
        <v>1260</v>
      </c>
      <c r="F454" s="144">
        <v>118</v>
      </c>
      <c r="G454" s="146">
        <f t="shared" si="206"/>
        <v>1378</v>
      </c>
      <c r="H454" s="146">
        <f t="shared" si="207"/>
        <v>1515.8000000000002</v>
      </c>
      <c r="I454" s="148" t="e">
        <f>I453+250</f>
        <v>#REF!</v>
      </c>
      <c r="J454" s="108" t="e">
        <f t="shared" si="209"/>
        <v>#REF!</v>
      </c>
      <c r="K454" s="108" t="e">
        <f t="shared" si="210"/>
        <v>#REF!</v>
      </c>
      <c r="L454" s="109" t="e">
        <f t="shared" si="211"/>
        <v>#REF!</v>
      </c>
      <c r="M454" s="108" t="e">
        <f>#REF!*3000</f>
        <v>#REF!</v>
      </c>
      <c r="N454" s="144" t="s">
        <v>38</v>
      </c>
    </row>
    <row r="455" spans="1:14" x14ac:dyDescent="0.25">
      <c r="A455" s="144">
        <v>26</v>
      </c>
      <c r="B455" s="144">
        <v>1402</v>
      </c>
      <c r="C455" s="144">
        <v>14</v>
      </c>
      <c r="D455" s="144" t="s">
        <v>43</v>
      </c>
      <c r="E455" s="145">
        <v>1264</v>
      </c>
      <c r="F455" s="144">
        <v>118</v>
      </c>
      <c r="G455" s="146">
        <f t="shared" si="206"/>
        <v>1382</v>
      </c>
      <c r="H455" s="146">
        <f t="shared" si="207"/>
        <v>1520.2</v>
      </c>
      <c r="I455" s="148"/>
      <c r="J455" s="108"/>
      <c r="K455" s="108"/>
      <c r="L455" s="109"/>
      <c r="M455" s="108"/>
      <c r="N455" s="144" t="s">
        <v>38</v>
      </c>
    </row>
    <row r="456" spans="1:14" x14ac:dyDescent="0.25">
      <c r="A456" s="144">
        <v>27</v>
      </c>
      <c r="B456" s="144">
        <v>1501</v>
      </c>
      <c r="C456" s="144">
        <v>15</v>
      </c>
      <c r="D456" s="144" t="s">
        <v>46</v>
      </c>
      <c r="E456" s="145">
        <v>1260</v>
      </c>
      <c r="F456" s="144">
        <v>118</v>
      </c>
      <c r="G456" s="146">
        <f t="shared" si="206"/>
        <v>1378</v>
      </c>
      <c r="H456" s="146">
        <f t="shared" si="207"/>
        <v>1515.8000000000002</v>
      </c>
      <c r="I456" s="148" t="e">
        <f>#REF!</f>
        <v>#REF!</v>
      </c>
      <c r="J456" s="108" t="e">
        <f t="shared" ref="J456:J462" si="214">E456*I456</f>
        <v>#REF!</v>
      </c>
      <c r="K456" s="108" t="e">
        <f t="shared" ref="K456:K462" si="215">J456*1.08</f>
        <v>#REF!</v>
      </c>
      <c r="L456" s="109" t="e">
        <f t="shared" ref="L456:L462" si="216">MROUND((K456*0.025/12),500)</f>
        <v>#REF!</v>
      </c>
      <c r="M456" s="108" t="e">
        <f>#REF!*3000</f>
        <v>#REF!</v>
      </c>
      <c r="N456" s="144" t="s">
        <v>38</v>
      </c>
    </row>
    <row r="457" spans="1:14" x14ac:dyDescent="0.25">
      <c r="A457" s="144">
        <v>28</v>
      </c>
      <c r="B457" s="144">
        <v>1502</v>
      </c>
      <c r="C457" s="144">
        <v>15</v>
      </c>
      <c r="D457" s="144" t="s">
        <v>43</v>
      </c>
      <c r="E457" s="145">
        <v>1264</v>
      </c>
      <c r="F457" s="144">
        <v>118</v>
      </c>
      <c r="G457" s="146">
        <f t="shared" si="206"/>
        <v>1382</v>
      </c>
      <c r="H457" s="146">
        <f t="shared" si="207"/>
        <v>1520.2</v>
      </c>
      <c r="I457" s="148" t="e">
        <f t="shared" si="213"/>
        <v>#REF!</v>
      </c>
      <c r="J457" s="108" t="e">
        <f t="shared" si="214"/>
        <v>#REF!</v>
      </c>
      <c r="K457" s="108" t="e">
        <f t="shared" si="215"/>
        <v>#REF!</v>
      </c>
      <c r="L457" s="109" t="e">
        <f t="shared" si="216"/>
        <v>#REF!</v>
      </c>
      <c r="M457" s="108" t="e">
        <f>#REF!*3000</f>
        <v>#REF!</v>
      </c>
      <c r="N457" s="144" t="s">
        <v>38</v>
      </c>
    </row>
    <row r="458" spans="1:14" x14ac:dyDescent="0.25">
      <c r="A458" s="144">
        <v>29</v>
      </c>
      <c r="B458" s="144">
        <v>1601</v>
      </c>
      <c r="C458" s="144">
        <v>16</v>
      </c>
      <c r="D458" s="144" t="s">
        <v>46</v>
      </c>
      <c r="E458" s="145">
        <v>1260</v>
      </c>
      <c r="F458" s="144">
        <v>118</v>
      </c>
      <c r="G458" s="146">
        <f t="shared" si="206"/>
        <v>1378</v>
      </c>
      <c r="H458" s="146">
        <f t="shared" si="207"/>
        <v>1515.8000000000002</v>
      </c>
      <c r="I458" s="148" t="e">
        <f>I457</f>
        <v>#REF!</v>
      </c>
      <c r="J458" s="108" t="e">
        <f t="shared" si="214"/>
        <v>#REF!</v>
      </c>
      <c r="K458" s="108" t="e">
        <f t="shared" si="215"/>
        <v>#REF!</v>
      </c>
      <c r="L458" s="109" t="e">
        <f t="shared" si="216"/>
        <v>#REF!</v>
      </c>
      <c r="M458" s="108" t="e">
        <f>#REF!*3000</f>
        <v>#REF!</v>
      </c>
      <c r="N458" s="144" t="s">
        <v>38</v>
      </c>
    </row>
    <row r="459" spans="1:14" x14ac:dyDescent="0.25">
      <c r="A459" s="144">
        <v>30</v>
      </c>
      <c r="B459" s="144">
        <v>1602</v>
      </c>
      <c r="C459" s="144">
        <v>16</v>
      </c>
      <c r="D459" s="144" t="s">
        <v>43</v>
      </c>
      <c r="E459" s="145">
        <v>1264</v>
      </c>
      <c r="F459" s="144">
        <v>118</v>
      </c>
      <c r="G459" s="146">
        <f t="shared" si="206"/>
        <v>1382</v>
      </c>
      <c r="H459" s="146">
        <f t="shared" si="207"/>
        <v>1520.2</v>
      </c>
      <c r="I459" s="148" t="e">
        <f t="shared" si="213"/>
        <v>#REF!</v>
      </c>
      <c r="J459" s="108" t="e">
        <f t="shared" si="214"/>
        <v>#REF!</v>
      </c>
      <c r="K459" s="108" t="e">
        <f t="shared" si="215"/>
        <v>#REF!</v>
      </c>
      <c r="L459" s="109" t="e">
        <f t="shared" si="216"/>
        <v>#REF!</v>
      </c>
      <c r="M459" s="108" t="e">
        <f>#REF!*3000</f>
        <v>#REF!</v>
      </c>
      <c r="N459" s="144" t="s">
        <v>38</v>
      </c>
    </row>
    <row r="460" spans="1:14" x14ac:dyDescent="0.25">
      <c r="A460" s="144">
        <v>31</v>
      </c>
      <c r="B460" s="144">
        <v>1701</v>
      </c>
      <c r="C460" s="144">
        <v>17</v>
      </c>
      <c r="D460" s="144" t="s">
        <v>46</v>
      </c>
      <c r="E460" s="145">
        <v>1260</v>
      </c>
      <c r="F460" s="144">
        <v>118</v>
      </c>
      <c r="G460" s="146">
        <f t="shared" si="206"/>
        <v>1378</v>
      </c>
      <c r="H460" s="146">
        <f t="shared" si="207"/>
        <v>1515.8000000000002</v>
      </c>
      <c r="I460" s="148" t="e">
        <f>I459</f>
        <v>#REF!</v>
      </c>
      <c r="J460" s="108" t="e">
        <f t="shared" si="214"/>
        <v>#REF!</v>
      </c>
      <c r="K460" s="108" t="e">
        <f t="shared" si="215"/>
        <v>#REF!</v>
      </c>
      <c r="L460" s="109" t="e">
        <f t="shared" si="216"/>
        <v>#REF!</v>
      </c>
      <c r="M460" s="108" t="e">
        <f>#REF!*3000</f>
        <v>#REF!</v>
      </c>
      <c r="N460" s="144" t="s">
        <v>38</v>
      </c>
    </row>
    <row r="461" spans="1:14" x14ac:dyDescent="0.25">
      <c r="A461" s="144">
        <v>32</v>
      </c>
      <c r="B461" s="144">
        <v>1702</v>
      </c>
      <c r="C461" s="144">
        <v>17</v>
      </c>
      <c r="D461" s="144" t="s">
        <v>43</v>
      </c>
      <c r="E461" s="145">
        <v>1264</v>
      </c>
      <c r="F461" s="144">
        <v>118</v>
      </c>
      <c r="G461" s="146">
        <f t="shared" si="206"/>
        <v>1382</v>
      </c>
      <c r="H461" s="146">
        <f t="shared" si="207"/>
        <v>1520.2</v>
      </c>
      <c r="I461" s="148" t="e">
        <f t="shared" si="213"/>
        <v>#REF!</v>
      </c>
      <c r="J461" s="108" t="e">
        <f t="shared" si="214"/>
        <v>#REF!</v>
      </c>
      <c r="K461" s="108" t="e">
        <f t="shared" si="215"/>
        <v>#REF!</v>
      </c>
      <c r="L461" s="109" t="e">
        <f t="shared" si="216"/>
        <v>#REF!</v>
      </c>
      <c r="M461" s="108" t="e">
        <f>#REF!*3000</f>
        <v>#REF!</v>
      </c>
      <c r="N461" s="144" t="s">
        <v>38</v>
      </c>
    </row>
    <row r="462" spans="1:14" x14ac:dyDescent="0.25">
      <c r="A462" s="144">
        <v>33</v>
      </c>
      <c r="B462" s="144">
        <v>1801</v>
      </c>
      <c r="C462" s="144">
        <v>18</v>
      </c>
      <c r="D462" s="144" t="s">
        <v>46</v>
      </c>
      <c r="E462" s="145">
        <v>2532</v>
      </c>
      <c r="F462" s="144">
        <v>239</v>
      </c>
      <c r="G462" s="146">
        <f t="shared" si="206"/>
        <v>2771</v>
      </c>
      <c r="H462" s="146">
        <f t="shared" si="207"/>
        <v>3048.1000000000004</v>
      </c>
      <c r="I462" s="148" t="e">
        <f>I461</f>
        <v>#REF!</v>
      </c>
      <c r="J462" s="108" t="e">
        <f t="shared" si="214"/>
        <v>#REF!</v>
      </c>
      <c r="K462" s="108" t="e">
        <f t="shared" si="215"/>
        <v>#REF!</v>
      </c>
      <c r="L462" s="109" t="e">
        <f t="shared" si="216"/>
        <v>#REF!</v>
      </c>
      <c r="M462" s="108" t="e">
        <f>#REF!*3000</f>
        <v>#REF!</v>
      </c>
      <c r="N462" s="144" t="s">
        <v>38</v>
      </c>
    </row>
    <row r="463" spans="1:14" x14ac:dyDescent="0.25">
      <c r="A463" s="188" t="s">
        <v>5</v>
      </c>
      <c r="B463" s="189"/>
      <c r="C463" s="189"/>
      <c r="D463" s="190"/>
      <c r="E463" s="149"/>
      <c r="F463" s="144"/>
      <c r="G463" s="149">
        <f>SUM(G430:G462)</f>
        <v>46525</v>
      </c>
      <c r="H463" s="149">
        <f>SUM(H430:H462)</f>
        <v>51177.5</v>
      </c>
      <c r="I463" s="150"/>
      <c r="J463" s="150"/>
      <c r="K463" s="150"/>
      <c r="L463" s="150"/>
      <c r="M463" s="150"/>
      <c r="N463" s="150"/>
    </row>
    <row r="465" spans="1:14" ht="15.75" x14ac:dyDescent="0.25">
      <c r="A465" s="185" t="s">
        <v>111</v>
      </c>
      <c r="B465" s="186"/>
      <c r="C465" s="186"/>
      <c r="D465" s="186"/>
      <c r="E465" s="186"/>
      <c r="F465" s="186"/>
      <c r="G465" s="186"/>
      <c r="H465" s="186"/>
      <c r="I465" s="186"/>
      <c r="J465" s="186"/>
      <c r="K465" s="186"/>
      <c r="L465" s="186"/>
      <c r="M465" s="186"/>
      <c r="N465" s="187"/>
    </row>
    <row r="466" spans="1:14" ht="72" x14ac:dyDescent="0.25">
      <c r="A466" s="102" t="s">
        <v>1</v>
      </c>
      <c r="B466" s="103" t="s">
        <v>0</v>
      </c>
      <c r="C466" s="103" t="s">
        <v>3</v>
      </c>
      <c r="D466" s="103" t="s">
        <v>2</v>
      </c>
      <c r="E466" s="103" t="s">
        <v>21</v>
      </c>
      <c r="F466" s="141" t="s">
        <v>98</v>
      </c>
      <c r="G466" s="103" t="s">
        <v>99</v>
      </c>
      <c r="H466" s="103" t="s">
        <v>4</v>
      </c>
      <c r="I466" s="128" t="s">
        <v>76</v>
      </c>
      <c r="J466" s="128" t="s">
        <v>77</v>
      </c>
      <c r="K466" s="128" t="s">
        <v>78</v>
      </c>
      <c r="L466" s="128" t="s">
        <v>79</v>
      </c>
      <c r="M466" s="128" t="s">
        <v>80</v>
      </c>
      <c r="N466" s="142" t="s">
        <v>102</v>
      </c>
    </row>
    <row r="467" spans="1:14" x14ac:dyDescent="0.25">
      <c r="A467" s="144">
        <v>2</v>
      </c>
      <c r="B467" s="144">
        <v>201</v>
      </c>
      <c r="C467" s="144">
        <v>2</v>
      </c>
      <c r="D467" s="144" t="s">
        <v>43</v>
      </c>
      <c r="E467" s="142">
        <v>1003</v>
      </c>
      <c r="F467" s="142">
        <v>0</v>
      </c>
      <c r="G467" s="147">
        <f t="shared" ref="G467:G517" si="217">E467+F467</f>
        <v>1003</v>
      </c>
      <c r="H467" s="146">
        <f t="shared" ref="H467:H517" si="218">G467*1.1</f>
        <v>1103.3000000000002</v>
      </c>
      <c r="I467" s="148" t="e">
        <f>#REF!+250</f>
        <v>#REF!</v>
      </c>
      <c r="J467" s="108" t="e">
        <f>E467*I467</f>
        <v>#REF!</v>
      </c>
      <c r="K467" s="108" t="e">
        <f t="shared" ref="K467:K468" si="219">J467*1.08</f>
        <v>#REF!</v>
      </c>
      <c r="L467" s="109" t="e">
        <f t="shared" ref="L467:L468" si="220">MROUND((K467*0.025/12),500)</f>
        <v>#REF!</v>
      </c>
      <c r="M467" s="108" t="e">
        <f>#REF!*3000</f>
        <v>#REF!</v>
      </c>
      <c r="N467" s="142" t="s">
        <v>113</v>
      </c>
    </row>
    <row r="468" spans="1:14" x14ac:dyDescent="0.25">
      <c r="A468" s="144">
        <v>3</v>
      </c>
      <c r="B468" s="144">
        <v>202</v>
      </c>
      <c r="C468" s="144">
        <v>2</v>
      </c>
      <c r="D468" s="144" t="s">
        <v>43</v>
      </c>
      <c r="E468" s="142">
        <v>1006</v>
      </c>
      <c r="F468" s="142">
        <v>0</v>
      </c>
      <c r="G468" s="147">
        <f t="shared" si="217"/>
        <v>1006</v>
      </c>
      <c r="H468" s="146">
        <f t="shared" si="218"/>
        <v>1106.6000000000001</v>
      </c>
      <c r="I468" s="148" t="e">
        <f>I467</f>
        <v>#REF!</v>
      </c>
      <c r="J468" s="108" t="e">
        <f>E468*I468</f>
        <v>#REF!</v>
      </c>
      <c r="K468" s="108" t="e">
        <f t="shared" si="219"/>
        <v>#REF!</v>
      </c>
      <c r="L468" s="109" t="e">
        <f t="shared" si="220"/>
        <v>#REF!</v>
      </c>
      <c r="M468" s="108" t="e">
        <f>#REF!*3000</f>
        <v>#REF!</v>
      </c>
      <c r="N468" s="142" t="s">
        <v>113</v>
      </c>
    </row>
    <row r="469" spans="1:14" x14ac:dyDescent="0.25">
      <c r="A469" s="152">
        <v>4</v>
      </c>
      <c r="B469" s="144">
        <v>203</v>
      </c>
      <c r="C469" s="144">
        <v>2</v>
      </c>
      <c r="D469" s="144" t="s">
        <v>46</v>
      </c>
      <c r="E469" s="142">
        <v>1708</v>
      </c>
      <c r="F469" s="142">
        <v>169</v>
      </c>
      <c r="G469" s="147">
        <f t="shared" si="217"/>
        <v>1877</v>
      </c>
      <c r="H469" s="146">
        <f t="shared" si="218"/>
        <v>2064.7000000000003</v>
      </c>
      <c r="I469" s="148"/>
      <c r="J469" s="108"/>
      <c r="K469" s="108"/>
      <c r="L469" s="109"/>
      <c r="M469" s="108"/>
      <c r="N469" s="142" t="s">
        <v>48</v>
      </c>
    </row>
    <row r="470" spans="1:14" x14ac:dyDescent="0.25">
      <c r="A470" s="144">
        <v>5</v>
      </c>
      <c r="B470" s="144">
        <v>301</v>
      </c>
      <c r="C470" s="144">
        <v>3</v>
      </c>
      <c r="D470" s="144" t="s">
        <v>43</v>
      </c>
      <c r="E470" s="142">
        <v>1008</v>
      </c>
      <c r="F470" s="142">
        <v>47</v>
      </c>
      <c r="G470" s="147">
        <f t="shared" si="217"/>
        <v>1055</v>
      </c>
      <c r="H470" s="146">
        <f t="shared" si="218"/>
        <v>1160.5</v>
      </c>
      <c r="I470" s="148" t="e">
        <f>I468</f>
        <v>#REF!</v>
      </c>
      <c r="J470" s="108" t="e">
        <f>E470*I470</f>
        <v>#REF!</v>
      </c>
      <c r="K470" s="108" t="e">
        <f t="shared" ref="K470:K471" si="221">J470*1.08</f>
        <v>#REF!</v>
      </c>
      <c r="L470" s="109" t="e">
        <f t="shared" ref="L470:L471" si="222">MROUND((K470*0.025/12),500)</f>
        <v>#REF!</v>
      </c>
      <c r="M470" s="108" t="e">
        <f>#REF!*3000</f>
        <v>#REF!</v>
      </c>
      <c r="N470" s="142" t="s">
        <v>105</v>
      </c>
    </row>
    <row r="471" spans="1:14" x14ac:dyDescent="0.25">
      <c r="A471" s="144">
        <v>6</v>
      </c>
      <c r="B471" s="144">
        <v>302</v>
      </c>
      <c r="C471" s="144">
        <v>3</v>
      </c>
      <c r="D471" s="144" t="s">
        <v>43</v>
      </c>
      <c r="E471" s="142">
        <v>1011</v>
      </c>
      <c r="F471" s="142">
        <v>47</v>
      </c>
      <c r="G471" s="147">
        <f t="shared" si="217"/>
        <v>1058</v>
      </c>
      <c r="H471" s="146">
        <f t="shared" si="218"/>
        <v>1163.8000000000002</v>
      </c>
      <c r="I471" s="148" t="e">
        <f t="shared" ref="I471:I480" si="223">I470</f>
        <v>#REF!</v>
      </c>
      <c r="J471" s="108" t="e">
        <f>E471*I471</f>
        <v>#REF!</v>
      </c>
      <c r="K471" s="108" t="e">
        <f t="shared" si="221"/>
        <v>#REF!</v>
      </c>
      <c r="L471" s="109" t="e">
        <f t="shared" si="222"/>
        <v>#REF!</v>
      </c>
      <c r="M471" s="108" t="e">
        <f>#REF!*3000</f>
        <v>#REF!</v>
      </c>
      <c r="N471" s="142" t="s">
        <v>105</v>
      </c>
    </row>
    <row r="472" spans="1:14" x14ac:dyDescent="0.25">
      <c r="A472" s="152">
        <v>7</v>
      </c>
      <c r="B472" s="144">
        <v>303</v>
      </c>
      <c r="C472" s="144">
        <v>3</v>
      </c>
      <c r="D472" s="144" t="s">
        <v>46</v>
      </c>
      <c r="E472" s="142">
        <v>1708</v>
      </c>
      <c r="F472" s="142">
        <v>169</v>
      </c>
      <c r="G472" s="147">
        <f t="shared" si="217"/>
        <v>1877</v>
      </c>
      <c r="H472" s="146">
        <f t="shared" si="218"/>
        <v>2064.7000000000003</v>
      </c>
      <c r="I472" s="148"/>
      <c r="J472" s="108"/>
      <c r="K472" s="108"/>
      <c r="L472" s="109"/>
      <c r="M472" s="108"/>
      <c r="N472" s="142" t="s">
        <v>48</v>
      </c>
    </row>
    <row r="473" spans="1:14" x14ac:dyDescent="0.25">
      <c r="A473" s="144">
        <v>8</v>
      </c>
      <c r="B473" s="144">
        <v>401</v>
      </c>
      <c r="C473" s="144">
        <v>4</v>
      </c>
      <c r="D473" s="144" t="s">
        <v>43</v>
      </c>
      <c r="E473" s="142">
        <v>1008</v>
      </c>
      <c r="F473" s="142">
        <v>47</v>
      </c>
      <c r="G473" s="147">
        <f t="shared" si="217"/>
        <v>1055</v>
      </c>
      <c r="H473" s="146">
        <f t="shared" si="218"/>
        <v>1160.5</v>
      </c>
      <c r="I473" s="148" t="e">
        <f>I471</f>
        <v>#REF!</v>
      </c>
      <c r="J473" s="108" t="e">
        <f>E473*I473</f>
        <v>#REF!</v>
      </c>
      <c r="K473" s="108" t="e">
        <f t="shared" ref="K473:K474" si="224">J473*1.08</f>
        <v>#REF!</v>
      </c>
      <c r="L473" s="109" t="e">
        <f t="shared" ref="L473:L474" si="225">MROUND((K473*0.025/12),500)</f>
        <v>#REF!</v>
      </c>
      <c r="M473" s="108" t="e">
        <f>#REF!*3000</f>
        <v>#REF!</v>
      </c>
      <c r="N473" s="142" t="s">
        <v>105</v>
      </c>
    </row>
    <row r="474" spans="1:14" x14ac:dyDescent="0.25">
      <c r="A474" s="144">
        <v>9</v>
      </c>
      <c r="B474" s="144">
        <v>402</v>
      </c>
      <c r="C474" s="144">
        <v>4</v>
      </c>
      <c r="D474" s="144" t="s">
        <v>43</v>
      </c>
      <c r="E474" s="142">
        <v>1011</v>
      </c>
      <c r="F474" s="142">
        <v>47</v>
      </c>
      <c r="G474" s="147">
        <f t="shared" si="217"/>
        <v>1058</v>
      </c>
      <c r="H474" s="146">
        <f t="shared" si="218"/>
        <v>1163.8000000000002</v>
      </c>
      <c r="I474" s="148" t="e">
        <f t="shared" si="223"/>
        <v>#REF!</v>
      </c>
      <c r="J474" s="108" t="e">
        <f>E474*I474</f>
        <v>#REF!</v>
      </c>
      <c r="K474" s="108" t="e">
        <f t="shared" si="224"/>
        <v>#REF!</v>
      </c>
      <c r="L474" s="109" t="e">
        <f t="shared" si="225"/>
        <v>#REF!</v>
      </c>
      <c r="M474" s="108" t="e">
        <f>#REF!*3000</f>
        <v>#REF!</v>
      </c>
      <c r="N474" s="142" t="s">
        <v>105</v>
      </c>
    </row>
    <row r="475" spans="1:14" x14ac:dyDescent="0.25">
      <c r="A475" s="152">
        <v>10</v>
      </c>
      <c r="B475" s="144">
        <v>403</v>
      </c>
      <c r="C475" s="144">
        <v>4</v>
      </c>
      <c r="D475" s="144" t="s">
        <v>46</v>
      </c>
      <c r="E475" s="142">
        <v>1708</v>
      </c>
      <c r="F475" s="142">
        <v>169</v>
      </c>
      <c r="G475" s="147">
        <f t="shared" si="217"/>
        <v>1877</v>
      </c>
      <c r="H475" s="146">
        <f t="shared" si="218"/>
        <v>2064.7000000000003</v>
      </c>
      <c r="I475" s="148"/>
      <c r="J475" s="108"/>
      <c r="K475" s="108"/>
      <c r="L475" s="109"/>
      <c r="M475" s="108"/>
      <c r="N475" s="142" t="s">
        <v>48</v>
      </c>
    </row>
    <row r="476" spans="1:14" x14ac:dyDescent="0.25">
      <c r="A476" s="144">
        <v>11</v>
      </c>
      <c r="B476" s="144">
        <v>501</v>
      </c>
      <c r="C476" s="144">
        <v>5</v>
      </c>
      <c r="D476" s="144" t="s">
        <v>43</v>
      </c>
      <c r="E476" s="142">
        <v>1008</v>
      </c>
      <c r="F476" s="142">
        <v>47</v>
      </c>
      <c r="G476" s="147">
        <f t="shared" si="217"/>
        <v>1055</v>
      </c>
      <c r="H476" s="146">
        <f t="shared" si="218"/>
        <v>1160.5</v>
      </c>
      <c r="I476" s="148" t="e">
        <f>I474</f>
        <v>#REF!</v>
      </c>
      <c r="J476" s="108" t="e">
        <f>E476*I476</f>
        <v>#REF!</v>
      </c>
      <c r="K476" s="108" t="e">
        <f t="shared" ref="K476:K477" si="226">J476*1.08</f>
        <v>#REF!</v>
      </c>
      <c r="L476" s="109" t="e">
        <f t="shared" ref="L476:L477" si="227">MROUND((K476*0.025/12),500)</f>
        <v>#REF!</v>
      </c>
      <c r="M476" s="108" t="e">
        <f>#REF!*3000</f>
        <v>#REF!</v>
      </c>
      <c r="N476" s="142" t="s">
        <v>105</v>
      </c>
    </row>
    <row r="477" spans="1:14" x14ac:dyDescent="0.25">
      <c r="A477" s="144">
        <v>12</v>
      </c>
      <c r="B477" s="144">
        <v>502</v>
      </c>
      <c r="C477" s="144">
        <v>5</v>
      </c>
      <c r="D477" s="144" t="s">
        <v>43</v>
      </c>
      <c r="E477" s="142">
        <v>1011</v>
      </c>
      <c r="F477" s="142">
        <v>47</v>
      </c>
      <c r="G477" s="147">
        <f t="shared" si="217"/>
        <v>1058</v>
      </c>
      <c r="H477" s="146">
        <f t="shared" si="218"/>
        <v>1163.8000000000002</v>
      </c>
      <c r="I477" s="148" t="e">
        <f t="shared" si="223"/>
        <v>#REF!</v>
      </c>
      <c r="J477" s="108" t="e">
        <f>E477*I477</f>
        <v>#REF!</v>
      </c>
      <c r="K477" s="108" t="e">
        <f t="shared" si="226"/>
        <v>#REF!</v>
      </c>
      <c r="L477" s="109" t="e">
        <f t="shared" si="227"/>
        <v>#REF!</v>
      </c>
      <c r="M477" s="108" t="e">
        <f>#REF!*3000</f>
        <v>#REF!</v>
      </c>
      <c r="N477" s="142" t="s">
        <v>105</v>
      </c>
    </row>
    <row r="478" spans="1:14" x14ac:dyDescent="0.25">
      <c r="A478" s="152">
        <v>13</v>
      </c>
      <c r="B478" s="144">
        <v>503</v>
      </c>
      <c r="C478" s="144">
        <v>5</v>
      </c>
      <c r="D478" s="144" t="s">
        <v>46</v>
      </c>
      <c r="E478" s="142">
        <v>1708</v>
      </c>
      <c r="F478" s="142">
        <v>169</v>
      </c>
      <c r="G478" s="147">
        <f t="shared" si="217"/>
        <v>1877</v>
      </c>
      <c r="H478" s="146">
        <f t="shared" si="218"/>
        <v>2064.7000000000003</v>
      </c>
      <c r="I478" s="148"/>
      <c r="J478" s="108"/>
      <c r="K478" s="108"/>
      <c r="L478" s="109"/>
      <c r="M478" s="108"/>
      <c r="N478" s="142" t="s">
        <v>48</v>
      </c>
    </row>
    <row r="479" spans="1:14" x14ac:dyDescent="0.25">
      <c r="A479" s="144">
        <v>14</v>
      </c>
      <c r="B479" s="144">
        <v>601</v>
      </c>
      <c r="C479" s="144">
        <v>6</v>
      </c>
      <c r="D479" s="144" t="s">
        <v>43</v>
      </c>
      <c r="E479" s="142">
        <v>1008</v>
      </c>
      <c r="F479" s="142">
        <v>47</v>
      </c>
      <c r="G479" s="147">
        <f t="shared" si="217"/>
        <v>1055</v>
      </c>
      <c r="H479" s="146">
        <f t="shared" si="218"/>
        <v>1160.5</v>
      </c>
      <c r="I479" s="148" t="e">
        <f>I477</f>
        <v>#REF!</v>
      </c>
      <c r="J479" s="108" t="e">
        <f>E479*I479</f>
        <v>#REF!</v>
      </c>
      <c r="K479" s="108" t="e">
        <f t="shared" ref="K479:K480" si="228">J479*1.08</f>
        <v>#REF!</v>
      </c>
      <c r="L479" s="109" t="e">
        <f t="shared" ref="L479:L480" si="229">MROUND((K479*0.025/12),500)</f>
        <v>#REF!</v>
      </c>
      <c r="M479" s="108" t="e">
        <f>#REF!*3000</f>
        <v>#REF!</v>
      </c>
      <c r="N479" s="142" t="s">
        <v>105</v>
      </c>
    </row>
    <row r="480" spans="1:14" x14ac:dyDescent="0.25">
      <c r="A480" s="144">
        <v>15</v>
      </c>
      <c r="B480" s="144">
        <v>602</v>
      </c>
      <c r="C480" s="144">
        <v>6</v>
      </c>
      <c r="D480" s="144" t="s">
        <v>43</v>
      </c>
      <c r="E480" s="142">
        <v>1011</v>
      </c>
      <c r="F480" s="142">
        <v>47</v>
      </c>
      <c r="G480" s="147">
        <f t="shared" si="217"/>
        <v>1058</v>
      </c>
      <c r="H480" s="146">
        <f t="shared" si="218"/>
        <v>1163.8000000000002</v>
      </c>
      <c r="I480" s="148" t="e">
        <f t="shared" si="223"/>
        <v>#REF!</v>
      </c>
      <c r="J480" s="108" t="e">
        <f>E480*I480</f>
        <v>#REF!</v>
      </c>
      <c r="K480" s="108" t="e">
        <f t="shared" si="228"/>
        <v>#REF!</v>
      </c>
      <c r="L480" s="109" t="e">
        <f t="shared" si="229"/>
        <v>#REF!</v>
      </c>
      <c r="M480" s="108" t="e">
        <f>#REF!*3000</f>
        <v>#REF!</v>
      </c>
      <c r="N480" s="142" t="s">
        <v>105</v>
      </c>
    </row>
    <row r="481" spans="1:14" x14ac:dyDescent="0.25">
      <c r="A481" s="152">
        <v>16</v>
      </c>
      <c r="B481" s="144">
        <v>603</v>
      </c>
      <c r="C481" s="144">
        <v>6</v>
      </c>
      <c r="D481" s="144" t="s">
        <v>46</v>
      </c>
      <c r="E481" s="142">
        <v>1708</v>
      </c>
      <c r="F481" s="142">
        <v>169</v>
      </c>
      <c r="G481" s="147">
        <f t="shared" si="217"/>
        <v>1877</v>
      </c>
      <c r="H481" s="146">
        <f t="shared" si="218"/>
        <v>2064.7000000000003</v>
      </c>
      <c r="I481" s="148"/>
      <c r="J481" s="108"/>
      <c r="K481" s="108"/>
      <c r="L481" s="109"/>
      <c r="M481" s="108"/>
      <c r="N481" s="142" t="s">
        <v>48</v>
      </c>
    </row>
    <row r="482" spans="1:14" x14ac:dyDescent="0.25">
      <c r="A482" s="144">
        <v>17</v>
      </c>
      <c r="B482" s="144">
        <v>701</v>
      </c>
      <c r="C482" s="144">
        <v>7</v>
      </c>
      <c r="D482" s="144" t="s">
        <v>43</v>
      </c>
      <c r="E482" s="142">
        <v>1008</v>
      </c>
      <c r="F482" s="142">
        <v>47</v>
      </c>
      <c r="G482" s="147">
        <f t="shared" si="217"/>
        <v>1055</v>
      </c>
      <c r="H482" s="146">
        <f t="shared" si="218"/>
        <v>1160.5</v>
      </c>
      <c r="I482" s="148" t="e">
        <f>I480</f>
        <v>#REF!</v>
      </c>
      <c r="J482" s="108" t="e">
        <f>E482*I482</f>
        <v>#REF!</v>
      </c>
      <c r="K482" s="108" t="e">
        <f t="shared" ref="K482" si="230">J482*1.08</f>
        <v>#REF!</v>
      </c>
      <c r="L482" s="109" t="e">
        <f t="shared" ref="L482" si="231">MROUND((K482*0.025/12),500)</f>
        <v>#REF!</v>
      </c>
      <c r="M482" s="108" t="e">
        <f>#REF!*3000</f>
        <v>#REF!</v>
      </c>
      <c r="N482" s="142" t="s">
        <v>105</v>
      </c>
    </row>
    <row r="483" spans="1:14" x14ac:dyDescent="0.25">
      <c r="A483" s="144">
        <v>18</v>
      </c>
      <c r="B483" s="144">
        <v>702</v>
      </c>
      <c r="C483" s="144">
        <v>7</v>
      </c>
      <c r="D483" s="144" t="s">
        <v>43</v>
      </c>
      <c r="E483" s="142">
        <v>1011</v>
      </c>
      <c r="F483" s="142">
        <v>47</v>
      </c>
      <c r="G483" s="147"/>
      <c r="H483" s="146"/>
      <c r="I483" s="148"/>
      <c r="J483" s="108"/>
      <c r="K483" s="108"/>
      <c r="L483" s="109"/>
      <c r="M483" s="108"/>
      <c r="N483" s="142" t="s">
        <v>105</v>
      </c>
    </row>
    <row r="484" spans="1:14" x14ac:dyDescent="0.25">
      <c r="A484" s="144">
        <v>18</v>
      </c>
      <c r="B484" s="144">
        <v>703</v>
      </c>
      <c r="C484" s="144">
        <v>7</v>
      </c>
      <c r="D484" s="144" t="s">
        <v>46</v>
      </c>
      <c r="E484" s="142">
        <v>1708</v>
      </c>
      <c r="F484" s="142">
        <v>169</v>
      </c>
      <c r="G484" s="147">
        <f t="shared" si="217"/>
        <v>1877</v>
      </c>
      <c r="H484" s="146">
        <f t="shared" si="218"/>
        <v>2064.7000000000003</v>
      </c>
      <c r="I484" s="148"/>
      <c r="J484" s="108"/>
      <c r="K484" s="108"/>
      <c r="L484" s="109"/>
      <c r="M484" s="108"/>
      <c r="N484" s="142" t="s">
        <v>48</v>
      </c>
    </row>
    <row r="485" spans="1:14" x14ac:dyDescent="0.25">
      <c r="A485" s="152">
        <v>19</v>
      </c>
      <c r="B485" s="144">
        <v>801</v>
      </c>
      <c r="C485" s="144">
        <v>8</v>
      </c>
      <c r="D485" s="144" t="s">
        <v>43</v>
      </c>
      <c r="E485" s="142">
        <v>1008</v>
      </c>
      <c r="F485" s="142">
        <v>47</v>
      </c>
      <c r="G485" s="147">
        <f t="shared" si="217"/>
        <v>1055</v>
      </c>
      <c r="H485" s="146">
        <f t="shared" si="218"/>
        <v>1160.5</v>
      </c>
      <c r="I485" s="148" t="e">
        <f>#REF!</f>
        <v>#REF!</v>
      </c>
      <c r="J485" s="108" t="e">
        <f>E485*I485</f>
        <v>#REF!</v>
      </c>
      <c r="K485" s="108" t="e">
        <f t="shared" ref="K485:K486" si="232">J485*1.08</f>
        <v>#REF!</v>
      </c>
      <c r="L485" s="109" t="e">
        <f t="shared" ref="L485:L486" si="233">MROUND((K485*0.025/12),500)</f>
        <v>#REF!</v>
      </c>
      <c r="M485" s="108" t="e">
        <f>#REF!*3000</f>
        <v>#REF!</v>
      </c>
      <c r="N485" s="142" t="s">
        <v>105</v>
      </c>
    </row>
    <row r="486" spans="1:14" x14ac:dyDescent="0.25">
      <c r="A486" s="144">
        <v>20</v>
      </c>
      <c r="B486" s="144">
        <v>802</v>
      </c>
      <c r="C486" s="144">
        <v>8</v>
      </c>
      <c r="D486" s="144" t="s">
        <v>43</v>
      </c>
      <c r="E486" s="142">
        <v>1011</v>
      </c>
      <c r="F486" s="142">
        <v>47</v>
      </c>
      <c r="G486" s="147">
        <f t="shared" si="217"/>
        <v>1058</v>
      </c>
      <c r="H486" s="146">
        <f t="shared" si="218"/>
        <v>1163.8000000000002</v>
      </c>
      <c r="I486" s="148" t="e">
        <f t="shared" ref="I486:I492" si="234">I485</f>
        <v>#REF!</v>
      </c>
      <c r="J486" s="108" t="e">
        <f>E486*I486</f>
        <v>#REF!</v>
      </c>
      <c r="K486" s="108" t="e">
        <f t="shared" si="232"/>
        <v>#REF!</v>
      </c>
      <c r="L486" s="109" t="e">
        <f t="shared" si="233"/>
        <v>#REF!</v>
      </c>
      <c r="M486" s="108" t="e">
        <f>#REF!*3000</f>
        <v>#REF!</v>
      </c>
      <c r="N486" s="142" t="s">
        <v>113</v>
      </c>
    </row>
    <row r="487" spans="1:14" x14ac:dyDescent="0.25">
      <c r="A487" s="144">
        <v>21</v>
      </c>
      <c r="B487" s="144">
        <v>803</v>
      </c>
      <c r="C487" s="144">
        <v>8</v>
      </c>
      <c r="D487" s="144" t="s">
        <v>46</v>
      </c>
      <c r="E487" s="142">
        <v>1708</v>
      </c>
      <c r="F487" s="142">
        <v>169</v>
      </c>
      <c r="G487" s="147">
        <f t="shared" si="217"/>
        <v>1877</v>
      </c>
      <c r="H487" s="146">
        <f t="shared" si="218"/>
        <v>2064.7000000000003</v>
      </c>
      <c r="I487" s="148"/>
      <c r="J487" s="108"/>
      <c r="K487" s="108"/>
      <c r="L487" s="109"/>
      <c r="M487" s="108"/>
      <c r="N487" s="142" t="s">
        <v>48</v>
      </c>
    </row>
    <row r="488" spans="1:14" x14ac:dyDescent="0.25">
      <c r="A488" s="152">
        <v>22</v>
      </c>
      <c r="B488" s="144">
        <v>901</v>
      </c>
      <c r="C488" s="144">
        <v>9</v>
      </c>
      <c r="D488" s="144" t="s">
        <v>43</v>
      </c>
      <c r="E488" s="142">
        <v>1008</v>
      </c>
      <c r="F488" s="142">
        <v>47</v>
      </c>
      <c r="G488" s="147">
        <f t="shared" si="217"/>
        <v>1055</v>
      </c>
      <c r="H488" s="146">
        <f t="shared" si="218"/>
        <v>1160.5</v>
      </c>
      <c r="I488" s="148" t="e">
        <f>I486</f>
        <v>#REF!</v>
      </c>
      <c r="J488" s="108" t="e">
        <f>E488*I488</f>
        <v>#REF!</v>
      </c>
      <c r="K488" s="108" t="e">
        <f t="shared" ref="K488:K489" si="235">J488*1.08</f>
        <v>#REF!</v>
      </c>
      <c r="L488" s="109" t="e">
        <f t="shared" ref="L488:L489" si="236">MROUND((K488*0.025/12),500)</f>
        <v>#REF!</v>
      </c>
      <c r="M488" s="108" t="e">
        <f>#REF!*3000</f>
        <v>#REF!</v>
      </c>
      <c r="N488" s="142" t="s">
        <v>105</v>
      </c>
    </row>
    <row r="489" spans="1:14" x14ac:dyDescent="0.25">
      <c r="A489" s="144">
        <v>23</v>
      </c>
      <c r="B489" s="144">
        <v>902</v>
      </c>
      <c r="C489" s="144">
        <v>9</v>
      </c>
      <c r="D489" s="144" t="s">
        <v>43</v>
      </c>
      <c r="E489" s="142">
        <v>1011</v>
      </c>
      <c r="F489" s="142">
        <v>47</v>
      </c>
      <c r="G489" s="147">
        <f t="shared" si="217"/>
        <v>1058</v>
      </c>
      <c r="H489" s="146">
        <f t="shared" si="218"/>
        <v>1163.8000000000002</v>
      </c>
      <c r="I489" s="148" t="e">
        <f>I488</f>
        <v>#REF!</v>
      </c>
      <c r="J489" s="108" t="e">
        <f>E489*I489</f>
        <v>#REF!</v>
      </c>
      <c r="K489" s="108" t="e">
        <f t="shared" si="235"/>
        <v>#REF!</v>
      </c>
      <c r="L489" s="109" t="e">
        <f t="shared" si="236"/>
        <v>#REF!</v>
      </c>
      <c r="M489" s="108" t="e">
        <f>#REF!*3000</f>
        <v>#REF!</v>
      </c>
      <c r="N489" s="142" t="s">
        <v>105</v>
      </c>
    </row>
    <row r="490" spans="1:14" x14ac:dyDescent="0.25">
      <c r="A490" s="144">
        <v>24</v>
      </c>
      <c r="B490" s="144">
        <v>903</v>
      </c>
      <c r="C490" s="144">
        <v>9</v>
      </c>
      <c r="D490" s="144" t="s">
        <v>46</v>
      </c>
      <c r="E490" s="142">
        <v>1708</v>
      </c>
      <c r="F490" s="142">
        <v>169</v>
      </c>
      <c r="G490" s="147">
        <f t="shared" si="217"/>
        <v>1877</v>
      </c>
      <c r="H490" s="146">
        <f t="shared" si="218"/>
        <v>2064.7000000000003</v>
      </c>
      <c r="I490" s="148"/>
      <c r="J490" s="108"/>
      <c r="K490" s="108"/>
      <c r="L490" s="109"/>
      <c r="M490" s="108"/>
      <c r="N490" s="142" t="s">
        <v>48</v>
      </c>
    </row>
    <row r="491" spans="1:14" x14ac:dyDescent="0.25">
      <c r="A491" s="152">
        <v>25</v>
      </c>
      <c r="B491" s="144">
        <v>1001</v>
      </c>
      <c r="C491" s="144">
        <v>10</v>
      </c>
      <c r="D491" s="144" t="s">
        <v>43</v>
      </c>
      <c r="E491" s="142">
        <v>1008</v>
      </c>
      <c r="F491" s="142">
        <v>47</v>
      </c>
      <c r="G491" s="147">
        <f t="shared" si="217"/>
        <v>1055</v>
      </c>
      <c r="H491" s="146">
        <f t="shared" si="218"/>
        <v>1160.5</v>
      </c>
      <c r="I491" s="148" t="e">
        <f>I489</f>
        <v>#REF!</v>
      </c>
      <c r="J491" s="108" t="e">
        <f>E491*I491</f>
        <v>#REF!</v>
      </c>
      <c r="K491" s="108" t="e">
        <f t="shared" ref="K491:K492" si="237">J491*1.08</f>
        <v>#REF!</v>
      </c>
      <c r="L491" s="109" t="e">
        <f t="shared" ref="L491:L492" si="238">MROUND((K491*0.025/12),500)</f>
        <v>#REF!</v>
      </c>
      <c r="M491" s="108" t="e">
        <f>#REF!*3000</f>
        <v>#REF!</v>
      </c>
      <c r="N491" s="142" t="s">
        <v>105</v>
      </c>
    </row>
    <row r="492" spans="1:14" x14ac:dyDescent="0.25">
      <c r="A492" s="144">
        <v>26</v>
      </c>
      <c r="B492" s="144">
        <v>1002</v>
      </c>
      <c r="C492" s="144">
        <v>10</v>
      </c>
      <c r="D492" s="144" t="s">
        <v>43</v>
      </c>
      <c r="E492" s="142">
        <v>1011</v>
      </c>
      <c r="F492" s="142">
        <v>47</v>
      </c>
      <c r="G492" s="147">
        <f t="shared" si="217"/>
        <v>1058</v>
      </c>
      <c r="H492" s="146">
        <f t="shared" si="218"/>
        <v>1163.8000000000002</v>
      </c>
      <c r="I492" s="148" t="e">
        <f t="shared" si="234"/>
        <v>#REF!</v>
      </c>
      <c r="J492" s="108" t="e">
        <f>E492*I492</f>
        <v>#REF!</v>
      </c>
      <c r="K492" s="108" t="e">
        <f t="shared" si="237"/>
        <v>#REF!</v>
      </c>
      <c r="L492" s="109" t="e">
        <f t="shared" si="238"/>
        <v>#REF!</v>
      </c>
      <c r="M492" s="108" t="e">
        <f>#REF!*3000</f>
        <v>#REF!</v>
      </c>
      <c r="N492" s="142" t="s">
        <v>105</v>
      </c>
    </row>
    <row r="493" spans="1:14" x14ac:dyDescent="0.25">
      <c r="A493" s="144">
        <v>27</v>
      </c>
      <c r="B493" s="144">
        <v>1003</v>
      </c>
      <c r="C493" s="144">
        <v>10</v>
      </c>
      <c r="D493" s="144" t="s">
        <v>46</v>
      </c>
      <c r="E493" s="142">
        <v>1708</v>
      </c>
      <c r="F493" s="142">
        <v>169</v>
      </c>
      <c r="G493" s="147">
        <f t="shared" si="217"/>
        <v>1877</v>
      </c>
      <c r="H493" s="146">
        <f t="shared" si="218"/>
        <v>2064.7000000000003</v>
      </c>
      <c r="I493" s="148"/>
      <c r="J493" s="108"/>
      <c r="K493" s="108"/>
      <c r="L493" s="109"/>
      <c r="M493" s="108"/>
      <c r="N493" s="142" t="s">
        <v>48</v>
      </c>
    </row>
    <row r="494" spans="1:14" x14ac:dyDescent="0.25">
      <c r="A494" s="152">
        <v>28</v>
      </c>
      <c r="B494" s="144">
        <v>1101</v>
      </c>
      <c r="C494" s="144">
        <v>11</v>
      </c>
      <c r="D494" s="144" t="s">
        <v>43</v>
      </c>
      <c r="E494" s="142">
        <v>1128</v>
      </c>
      <c r="F494" s="142">
        <v>101</v>
      </c>
      <c r="G494" s="147">
        <f t="shared" si="217"/>
        <v>1229</v>
      </c>
      <c r="H494" s="146">
        <f t="shared" si="218"/>
        <v>1351.9</v>
      </c>
      <c r="I494" s="148" t="e">
        <f>I492</f>
        <v>#REF!</v>
      </c>
      <c r="J494" s="108" t="e">
        <f>E494*I494</f>
        <v>#REF!</v>
      </c>
      <c r="K494" s="108" t="e">
        <f t="shared" ref="K494:K495" si="239">J494*1.08</f>
        <v>#REF!</v>
      </c>
      <c r="L494" s="109" t="e">
        <f t="shared" ref="L494:L495" si="240">MROUND((K494*0.025/12),500)</f>
        <v>#REF!</v>
      </c>
      <c r="M494" s="108" t="e">
        <f>#REF!*3000</f>
        <v>#REF!</v>
      </c>
      <c r="N494" s="142" t="s">
        <v>117</v>
      </c>
    </row>
    <row r="495" spans="1:14" x14ac:dyDescent="0.25">
      <c r="A495" s="144">
        <v>29</v>
      </c>
      <c r="B495" s="144">
        <v>1102</v>
      </c>
      <c r="C495" s="144">
        <v>11</v>
      </c>
      <c r="D495" s="144" t="s">
        <v>43</v>
      </c>
      <c r="E495" s="142">
        <v>1056</v>
      </c>
      <c r="F495" s="142">
        <v>47</v>
      </c>
      <c r="G495" s="147">
        <f t="shared" si="217"/>
        <v>1103</v>
      </c>
      <c r="H495" s="146">
        <f t="shared" si="218"/>
        <v>1213.3000000000002</v>
      </c>
      <c r="I495" s="148" t="e">
        <f>I494</f>
        <v>#REF!</v>
      </c>
      <c r="J495" s="108" t="e">
        <f>E495*I495</f>
        <v>#REF!</v>
      </c>
      <c r="K495" s="108" t="e">
        <f t="shared" si="239"/>
        <v>#REF!</v>
      </c>
      <c r="L495" s="109" t="e">
        <f t="shared" si="240"/>
        <v>#REF!</v>
      </c>
      <c r="M495" s="108" t="e">
        <f>#REF!*3000</f>
        <v>#REF!</v>
      </c>
      <c r="N495" s="142" t="s">
        <v>117</v>
      </c>
    </row>
    <row r="496" spans="1:14" x14ac:dyDescent="0.25">
      <c r="A496" s="144">
        <v>30</v>
      </c>
      <c r="B496" s="144">
        <v>1103</v>
      </c>
      <c r="C496" s="144">
        <v>11</v>
      </c>
      <c r="D496" s="144" t="s">
        <v>46</v>
      </c>
      <c r="E496" s="142">
        <v>1708</v>
      </c>
      <c r="F496" s="142">
        <v>169</v>
      </c>
      <c r="G496" s="147">
        <f t="shared" si="217"/>
        <v>1877</v>
      </c>
      <c r="H496" s="146">
        <f t="shared" si="218"/>
        <v>2064.7000000000003</v>
      </c>
      <c r="I496" s="148"/>
      <c r="J496" s="108"/>
      <c r="K496" s="108"/>
      <c r="L496" s="109"/>
      <c r="M496" s="108"/>
      <c r="N496" s="142" t="s">
        <v>48</v>
      </c>
    </row>
    <row r="497" spans="1:14" x14ac:dyDescent="0.25">
      <c r="A497" s="152">
        <v>31</v>
      </c>
      <c r="B497" s="144">
        <v>1201</v>
      </c>
      <c r="C497" s="144">
        <v>12</v>
      </c>
      <c r="D497" s="144" t="s">
        <v>43</v>
      </c>
      <c r="E497" s="142">
        <v>1128</v>
      </c>
      <c r="F497" s="142">
        <v>101</v>
      </c>
      <c r="G497" s="147">
        <f t="shared" si="217"/>
        <v>1229</v>
      </c>
      <c r="H497" s="146">
        <f t="shared" si="218"/>
        <v>1351.9</v>
      </c>
      <c r="I497" s="148" t="e">
        <f>I495</f>
        <v>#REF!</v>
      </c>
      <c r="J497" s="108" t="e">
        <f>E497*I497</f>
        <v>#REF!</v>
      </c>
      <c r="K497" s="108" t="e">
        <f t="shared" ref="K497:K498" si="241">J497*1.08</f>
        <v>#REF!</v>
      </c>
      <c r="L497" s="109" t="e">
        <f t="shared" ref="L497:L498" si="242">MROUND((K497*0.025/12),500)</f>
        <v>#REF!</v>
      </c>
      <c r="M497" s="108" t="e">
        <f>#REF!*3000</f>
        <v>#REF!</v>
      </c>
      <c r="N497" s="142" t="s">
        <v>117</v>
      </c>
    </row>
    <row r="498" spans="1:14" x14ac:dyDescent="0.25">
      <c r="A498" s="144">
        <v>32</v>
      </c>
      <c r="B498" s="144">
        <v>1202</v>
      </c>
      <c r="C498" s="144">
        <v>12</v>
      </c>
      <c r="D498" s="144" t="s">
        <v>43</v>
      </c>
      <c r="E498" s="142">
        <v>1056</v>
      </c>
      <c r="F498" s="142">
        <v>47</v>
      </c>
      <c r="G498" s="147">
        <f t="shared" si="217"/>
        <v>1103</v>
      </c>
      <c r="H498" s="146">
        <f t="shared" si="218"/>
        <v>1213.3000000000002</v>
      </c>
      <c r="I498" s="148" t="e">
        <f t="shared" ref="I498:I516" si="243">I497</f>
        <v>#REF!</v>
      </c>
      <c r="J498" s="108" t="e">
        <f>E498*I498</f>
        <v>#REF!</v>
      </c>
      <c r="K498" s="108" t="e">
        <f t="shared" si="241"/>
        <v>#REF!</v>
      </c>
      <c r="L498" s="109" t="e">
        <f t="shared" si="242"/>
        <v>#REF!</v>
      </c>
      <c r="M498" s="108" t="e">
        <f>#REF!*3000</f>
        <v>#REF!</v>
      </c>
      <c r="N498" s="142" t="s">
        <v>117</v>
      </c>
    </row>
    <row r="499" spans="1:14" x14ac:dyDescent="0.25">
      <c r="A499" s="144">
        <v>33</v>
      </c>
      <c r="B499" s="144">
        <v>1203</v>
      </c>
      <c r="C499" s="144">
        <v>12</v>
      </c>
      <c r="D499" s="144" t="s">
        <v>46</v>
      </c>
      <c r="E499" s="142">
        <v>1708</v>
      </c>
      <c r="F499" s="142">
        <v>169</v>
      </c>
      <c r="G499" s="147">
        <f t="shared" si="217"/>
        <v>1877</v>
      </c>
      <c r="H499" s="146">
        <f t="shared" si="218"/>
        <v>2064.7000000000003</v>
      </c>
      <c r="I499" s="148"/>
      <c r="J499" s="108"/>
      <c r="K499" s="108"/>
      <c r="L499" s="109"/>
      <c r="M499" s="108"/>
      <c r="N499" s="142" t="s">
        <v>48</v>
      </c>
    </row>
    <row r="500" spans="1:14" x14ac:dyDescent="0.25">
      <c r="A500" s="152">
        <v>34</v>
      </c>
      <c r="B500" s="144">
        <v>1301</v>
      </c>
      <c r="C500" s="144">
        <v>13</v>
      </c>
      <c r="D500" s="144" t="s">
        <v>43</v>
      </c>
      <c r="E500" s="142">
        <v>1128</v>
      </c>
      <c r="F500" s="142">
        <v>101</v>
      </c>
      <c r="G500" s="147">
        <f t="shared" si="217"/>
        <v>1229</v>
      </c>
      <c r="H500" s="146">
        <f t="shared" si="218"/>
        <v>1351.9</v>
      </c>
      <c r="I500" s="148" t="e">
        <f>I498</f>
        <v>#REF!</v>
      </c>
      <c r="J500" s="108" t="e">
        <f>E500*I500</f>
        <v>#REF!</v>
      </c>
      <c r="K500" s="108" t="e">
        <f t="shared" ref="K500:K501" si="244">J500*1.08</f>
        <v>#REF!</v>
      </c>
      <c r="L500" s="109" t="e">
        <f t="shared" ref="L500:L501" si="245">MROUND((K500*0.025/12),500)</f>
        <v>#REF!</v>
      </c>
      <c r="M500" s="108" t="e">
        <f>#REF!*3000</f>
        <v>#REF!</v>
      </c>
      <c r="N500" s="142" t="s">
        <v>117</v>
      </c>
    </row>
    <row r="501" spans="1:14" x14ac:dyDescent="0.25">
      <c r="A501" s="144">
        <v>35</v>
      </c>
      <c r="B501" s="144">
        <v>1302</v>
      </c>
      <c r="C501" s="144">
        <v>13</v>
      </c>
      <c r="D501" s="144" t="s">
        <v>43</v>
      </c>
      <c r="E501" s="142">
        <v>1056</v>
      </c>
      <c r="F501" s="142">
        <v>47</v>
      </c>
      <c r="G501" s="147">
        <f t="shared" si="217"/>
        <v>1103</v>
      </c>
      <c r="H501" s="146">
        <f t="shared" si="218"/>
        <v>1213.3000000000002</v>
      </c>
      <c r="I501" s="148" t="e">
        <f t="shared" si="243"/>
        <v>#REF!</v>
      </c>
      <c r="J501" s="108" t="e">
        <f>E501*I501</f>
        <v>#REF!</v>
      </c>
      <c r="K501" s="108" t="e">
        <f t="shared" si="244"/>
        <v>#REF!</v>
      </c>
      <c r="L501" s="109" t="e">
        <f t="shared" si="245"/>
        <v>#REF!</v>
      </c>
      <c r="M501" s="108" t="e">
        <f>#REF!*3000</f>
        <v>#REF!</v>
      </c>
      <c r="N501" s="142" t="s">
        <v>117</v>
      </c>
    </row>
    <row r="502" spans="1:14" x14ac:dyDescent="0.25">
      <c r="A502" s="144">
        <v>36</v>
      </c>
      <c r="B502" s="144">
        <v>1303</v>
      </c>
      <c r="C502" s="144">
        <v>13</v>
      </c>
      <c r="D502" s="144" t="s">
        <v>46</v>
      </c>
      <c r="E502" s="142">
        <v>1708</v>
      </c>
      <c r="F502" s="142">
        <v>169</v>
      </c>
      <c r="G502" s="147">
        <f t="shared" si="217"/>
        <v>1877</v>
      </c>
      <c r="H502" s="146">
        <f t="shared" si="218"/>
        <v>2064.7000000000003</v>
      </c>
      <c r="I502" s="148"/>
      <c r="J502" s="108"/>
      <c r="K502" s="108"/>
      <c r="L502" s="109"/>
      <c r="M502" s="108"/>
      <c r="N502" s="142" t="s">
        <v>48</v>
      </c>
    </row>
    <row r="503" spans="1:14" x14ac:dyDescent="0.25">
      <c r="A503" s="152">
        <v>37</v>
      </c>
      <c r="B503" s="144">
        <v>1401</v>
      </c>
      <c r="C503" s="144">
        <v>14</v>
      </c>
      <c r="D503" s="144" t="s">
        <v>43</v>
      </c>
      <c r="E503" s="142">
        <v>1194</v>
      </c>
      <c r="F503" s="142">
        <v>119</v>
      </c>
      <c r="G503" s="147">
        <f t="shared" si="217"/>
        <v>1313</v>
      </c>
      <c r="H503" s="146">
        <f t="shared" si="218"/>
        <v>1444.3000000000002</v>
      </c>
      <c r="I503" s="148" t="e">
        <f>I501+250</f>
        <v>#REF!</v>
      </c>
      <c r="J503" s="108" t="e">
        <f>E503*I503</f>
        <v>#REF!</v>
      </c>
      <c r="K503" s="108" t="e">
        <f t="shared" ref="K503" si="246">J503*1.08</f>
        <v>#REF!</v>
      </c>
      <c r="L503" s="109" t="e">
        <f t="shared" ref="L503" si="247">MROUND((K503*0.025/12),500)</f>
        <v>#REF!</v>
      </c>
      <c r="M503" s="108" t="e">
        <f>#REF!*3000</f>
        <v>#REF!</v>
      </c>
      <c r="N503" s="142" t="s">
        <v>105</v>
      </c>
    </row>
    <row r="504" spans="1:14" x14ac:dyDescent="0.25">
      <c r="A504" s="152"/>
      <c r="B504" s="144">
        <v>1402</v>
      </c>
      <c r="C504" s="144">
        <v>14</v>
      </c>
      <c r="D504" s="144" t="s">
        <v>43</v>
      </c>
      <c r="E504" s="142">
        <v>1121</v>
      </c>
      <c r="F504" s="142">
        <v>65</v>
      </c>
      <c r="G504" s="147"/>
      <c r="H504" s="146"/>
      <c r="I504" s="148"/>
      <c r="J504" s="108"/>
      <c r="K504" s="108"/>
      <c r="L504" s="109"/>
      <c r="M504" s="108"/>
      <c r="N504" s="142" t="s">
        <v>113</v>
      </c>
    </row>
    <row r="505" spans="1:14" x14ac:dyDescent="0.25">
      <c r="A505" s="144">
        <v>38</v>
      </c>
      <c r="B505" s="144">
        <v>1403</v>
      </c>
      <c r="C505" s="144">
        <v>14</v>
      </c>
      <c r="D505" s="144" t="s">
        <v>46</v>
      </c>
      <c r="E505" s="142">
        <v>1708</v>
      </c>
      <c r="F505" s="142">
        <v>169</v>
      </c>
      <c r="G505" s="147">
        <f t="shared" si="217"/>
        <v>1877</v>
      </c>
      <c r="H505" s="146">
        <f t="shared" si="218"/>
        <v>2064.7000000000003</v>
      </c>
      <c r="I505" s="148"/>
      <c r="J505" s="108"/>
      <c r="K505" s="108"/>
      <c r="L505" s="109"/>
      <c r="M505" s="108"/>
      <c r="N505" s="142" t="s">
        <v>48</v>
      </c>
    </row>
    <row r="506" spans="1:14" x14ac:dyDescent="0.25">
      <c r="A506" s="144">
        <v>39</v>
      </c>
      <c r="B506" s="144">
        <v>1501</v>
      </c>
      <c r="C506" s="144">
        <v>15</v>
      </c>
      <c r="D506" s="144" t="s">
        <v>43</v>
      </c>
      <c r="E506" s="142">
        <v>1194</v>
      </c>
      <c r="F506" s="142">
        <v>119</v>
      </c>
      <c r="G506" s="147">
        <f t="shared" si="217"/>
        <v>1313</v>
      </c>
      <c r="H506" s="146">
        <f t="shared" si="218"/>
        <v>1444.3000000000002</v>
      </c>
      <c r="I506" s="148" t="e">
        <f>#REF!</f>
        <v>#REF!</v>
      </c>
      <c r="J506" s="108" t="e">
        <f>E506*I506</f>
        <v>#REF!</v>
      </c>
      <c r="K506" s="108" t="e">
        <f t="shared" ref="K506:K507" si="248">J506*1.08</f>
        <v>#REF!</v>
      </c>
      <c r="L506" s="109" t="e">
        <f t="shared" ref="L506:L507" si="249">MROUND((K506*0.025/12),500)</f>
        <v>#REF!</v>
      </c>
      <c r="M506" s="108" t="e">
        <f>#REF!*3000</f>
        <v>#REF!</v>
      </c>
      <c r="N506" s="142" t="s">
        <v>105</v>
      </c>
    </row>
    <row r="507" spans="1:14" x14ac:dyDescent="0.25">
      <c r="A507" s="152">
        <v>40</v>
      </c>
      <c r="B507" s="144">
        <v>1502</v>
      </c>
      <c r="C507" s="144">
        <v>15</v>
      </c>
      <c r="D507" s="144" t="s">
        <v>43</v>
      </c>
      <c r="E507" s="142">
        <v>1121</v>
      </c>
      <c r="F507" s="142">
        <v>65</v>
      </c>
      <c r="G507" s="147">
        <f t="shared" si="217"/>
        <v>1186</v>
      </c>
      <c r="H507" s="146">
        <f t="shared" si="218"/>
        <v>1304.6000000000001</v>
      </c>
      <c r="I507" s="148" t="e">
        <f t="shared" si="243"/>
        <v>#REF!</v>
      </c>
      <c r="J507" s="108" t="e">
        <f>E507*I507</f>
        <v>#REF!</v>
      </c>
      <c r="K507" s="108" t="e">
        <f t="shared" si="248"/>
        <v>#REF!</v>
      </c>
      <c r="L507" s="109" t="e">
        <f t="shared" si="249"/>
        <v>#REF!</v>
      </c>
      <c r="M507" s="108" t="e">
        <f>#REF!*3000</f>
        <v>#REF!</v>
      </c>
      <c r="N507" s="142" t="s">
        <v>113</v>
      </c>
    </row>
    <row r="508" spans="1:14" x14ac:dyDescent="0.25">
      <c r="A508" s="144">
        <v>41</v>
      </c>
      <c r="B508" s="144">
        <v>1503</v>
      </c>
      <c r="C508" s="144">
        <v>15</v>
      </c>
      <c r="D508" s="144" t="s">
        <v>46</v>
      </c>
      <c r="E508" s="142">
        <v>1708</v>
      </c>
      <c r="F508" s="142">
        <v>169</v>
      </c>
      <c r="G508" s="147">
        <f t="shared" si="217"/>
        <v>1877</v>
      </c>
      <c r="H508" s="146">
        <f t="shared" si="218"/>
        <v>2064.7000000000003</v>
      </c>
      <c r="I508" s="148"/>
      <c r="J508" s="108"/>
      <c r="K508" s="108"/>
      <c r="L508" s="109"/>
      <c r="M508" s="108"/>
      <c r="N508" s="142" t="s">
        <v>48</v>
      </c>
    </row>
    <row r="509" spans="1:14" x14ac:dyDescent="0.25">
      <c r="A509" s="144">
        <v>42</v>
      </c>
      <c r="B509" s="144">
        <v>1601</v>
      </c>
      <c r="C509" s="144">
        <v>16</v>
      </c>
      <c r="D509" s="144" t="s">
        <v>43</v>
      </c>
      <c r="E509" s="142">
        <v>1194</v>
      </c>
      <c r="F509" s="142">
        <v>119</v>
      </c>
      <c r="G509" s="147">
        <f t="shared" si="217"/>
        <v>1313</v>
      </c>
      <c r="H509" s="146">
        <f t="shared" si="218"/>
        <v>1444.3000000000002</v>
      </c>
      <c r="I509" s="148" t="e">
        <f>I507</f>
        <v>#REF!</v>
      </c>
      <c r="J509" s="108" t="e">
        <f>E509*I509</f>
        <v>#REF!</v>
      </c>
      <c r="K509" s="108" t="e">
        <f t="shared" ref="K509:K510" si="250">J509*1.08</f>
        <v>#REF!</v>
      </c>
      <c r="L509" s="109" t="e">
        <f t="shared" ref="L509:L510" si="251">MROUND((K509*0.025/12),500)</f>
        <v>#REF!</v>
      </c>
      <c r="M509" s="108" t="e">
        <f>#REF!*3000</f>
        <v>#REF!</v>
      </c>
      <c r="N509" s="142" t="s">
        <v>113</v>
      </c>
    </row>
    <row r="510" spans="1:14" x14ac:dyDescent="0.25">
      <c r="A510" s="152">
        <v>43</v>
      </c>
      <c r="B510" s="144">
        <v>1602</v>
      </c>
      <c r="C510" s="144">
        <v>16</v>
      </c>
      <c r="D510" s="144" t="s">
        <v>43</v>
      </c>
      <c r="E510" s="142">
        <v>1121</v>
      </c>
      <c r="F510" s="142">
        <v>65</v>
      </c>
      <c r="G510" s="147">
        <f t="shared" si="217"/>
        <v>1186</v>
      </c>
      <c r="H510" s="146">
        <f t="shared" si="218"/>
        <v>1304.6000000000001</v>
      </c>
      <c r="I510" s="148" t="e">
        <f t="shared" si="243"/>
        <v>#REF!</v>
      </c>
      <c r="J510" s="108" t="e">
        <f>E510*I510</f>
        <v>#REF!</v>
      </c>
      <c r="K510" s="108" t="e">
        <f t="shared" si="250"/>
        <v>#REF!</v>
      </c>
      <c r="L510" s="109" t="e">
        <f t="shared" si="251"/>
        <v>#REF!</v>
      </c>
      <c r="M510" s="108" t="e">
        <f>#REF!*3000</f>
        <v>#REF!</v>
      </c>
      <c r="N510" s="142" t="s">
        <v>113</v>
      </c>
    </row>
    <row r="511" spans="1:14" x14ac:dyDescent="0.25">
      <c r="A511" s="144">
        <v>44</v>
      </c>
      <c r="B511" s="144">
        <v>1603</v>
      </c>
      <c r="C511" s="144">
        <v>16</v>
      </c>
      <c r="D511" s="144" t="s">
        <v>46</v>
      </c>
      <c r="E511" s="142">
        <v>1708</v>
      </c>
      <c r="F511" s="142">
        <v>169</v>
      </c>
      <c r="G511" s="147">
        <f t="shared" si="217"/>
        <v>1877</v>
      </c>
      <c r="H511" s="146">
        <f t="shared" si="218"/>
        <v>2064.7000000000003</v>
      </c>
      <c r="I511" s="148"/>
      <c r="J511" s="108"/>
      <c r="K511" s="108"/>
      <c r="L511" s="109"/>
      <c r="M511" s="108"/>
      <c r="N511" s="142" t="s">
        <v>113</v>
      </c>
    </row>
    <row r="512" spans="1:14" x14ac:dyDescent="0.25">
      <c r="A512" s="144">
        <v>45</v>
      </c>
      <c r="B512" s="144">
        <v>1701</v>
      </c>
      <c r="C512" s="144">
        <v>17</v>
      </c>
      <c r="D512" s="144" t="s">
        <v>43</v>
      </c>
      <c r="E512" s="142">
        <v>1194</v>
      </c>
      <c r="F512" s="142">
        <v>119</v>
      </c>
      <c r="G512" s="147">
        <f t="shared" si="217"/>
        <v>1313</v>
      </c>
      <c r="H512" s="146">
        <f t="shared" si="218"/>
        <v>1444.3000000000002</v>
      </c>
      <c r="I512" s="148" t="e">
        <f>I510</f>
        <v>#REF!</v>
      </c>
      <c r="J512" s="108" t="e">
        <f>E512*I512</f>
        <v>#REF!</v>
      </c>
      <c r="K512" s="108" t="e">
        <f t="shared" ref="K512:K513" si="252">J512*1.08</f>
        <v>#REF!</v>
      </c>
      <c r="L512" s="109" t="e">
        <f t="shared" ref="L512:L513" si="253">MROUND((K512*0.025/12),500)</f>
        <v>#REF!</v>
      </c>
      <c r="M512" s="108" t="e">
        <f>#REF!*3000</f>
        <v>#REF!</v>
      </c>
      <c r="N512" s="142" t="s">
        <v>113</v>
      </c>
    </row>
    <row r="513" spans="1:14" x14ac:dyDescent="0.25">
      <c r="A513" s="152">
        <v>46</v>
      </c>
      <c r="B513" s="144">
        <v>1702</v>
      </c>
      <c r="C513" s="144">
        <v>17</v>
      </c>
      <c r="D513" s="144" t="s">
        <v>43</v>
      </c>
      <c r="E513" s="142">
        <v>1121</v>
      </c>
      <c r="F513" s="142">
        <v>65</v>
      </c>
      <c r="G513" s="147">
        <f t="shared" si="217"/>
        <v>1186</v>
      </c>
      <c r="H513" s="146">
        <f t="shared" si="218"/>
        <v>1304.6000000000001</v>
      </c>
      <c r="I513" s="148" t="e">
        <f t="shared" si="243"/>
        <v>#REF!</v>
      </c>
      <c r="J513" s="108" t="e">
        <f>E513*I513</f>
        <v>#REF!</v>
      </c>
      <c r="K513" s="108" t="e">
        <f t="shared" si="252"/>
        <v>#REF!</v>
      </c>
      <c r="L513" s="109" t="e">
        <f t="shared" si="253"/>
        <v>#REF!</v>
      </c>
      <c r="M513" s="108" t="e">
        <f>#REF!*3000</f>
        <v>#REF!</v>
      </c>
      <c r="N513" s="142" t="s">
        <v>113</v>
      </c>
    </row>
    <row r="514" spans="1:14" x14ac:dyDescent="0.25">
      <c r="A514" s="144">
        <v>47</v>
      </c>
      <c r="B514" s="144">
        <v>1703</v>
      </c>
      <c r="C514" s="144">
        <v>17</v>
      </c>
      <c r="D514" s="144" t="s">
        <v>46</v>
      </c>
      <c r="E514" s="142">
        <v>1708</v>
      </c>
      <c r="F514" s="142">
        <v>169</v>
      </c>
      <c r="G514" s="147">
        <f t="shared" si="217"/>
        <v>1877</v>
      </c>
      <c r="H514" s="146">
        <f t="shared" si="218"/>
        <v>2064.7000000000003</v>
      </c>
      <c r="I514" s="148"/>
      <c r="J514" s="108"/>
      <c r="K514" s="108"/>
      <c r="L514" s="109"/>
      <c r="M514" s="108"/>
      <c r="N514" s="142" t="s">
        <v>113</v>
      </c>
    </row>
    <row r="515" spans="1:14" x14ac:dyDescent="0.25">
      <c r="A515" s="144">
        <v>48</v>
      </c>
      <c r="B515" s="144">
        <v>1801</v>
      </c>
      <c r="C515" s="144">
        <v>18</v>
      </c>
      <c r="D515" s="144" t="s">
        <v>43</v>
      </c>
      <c r="E515" s="142">
        <v>1194</v>
      </c>
      <c r="F515" s="142">
        <v>119</v>
      </c>
      <c r="G515" s="147">
        <f t="shared" si="217"/>
        <v>1313</v>
      </c>
      <c r="H515" s="146">
        <f t="shared" si="218"/>
        <v>1444.3000000000002</v>
      </c>
      <c r="I515" s="148" t="e">
        <f>I513</f>
        <v>#REF!</v>
      </c>
      <c r="J515" s="108" t="e">
        <f>E515*I515</f>
        <v>#REF!</v>
      </c>
      <c r="K515" s="108" t="e">
        <f t="shared" ref="K515:K516" si="254">J515*1.08</f>
        <v>#REF!</v>
      </c>
      <c r="L515" s="109" t="e">
        <f t="shared" ref="L515:L516" si="255">MROUND((K515*0.025/12),500)</f>
        <v>#REF!</v>
      </c>
      <c r="M515" s="108" t="e">
        <f>#REF!*3000</f>
        <v>#REF!</v>
      </c>
      <c r="N515" s="142" t="s">
        <v>105</v>
      </c>
    </row>
    <row r="516" spans="1:14" x14ac:dyDescent="0.25">
      <c r="A516" s="152">
        <v>49</v>
      </c>
      <c r="B516" s="144">
        <v>1802</v>
      </c>
      <c r="C516" s="144">
        <v>18</v>
      </c>
      <c r="D516" s="144" t="s">
        <v>43</v>
      </c>
      <c r="E516" s="142">
        <v>1121</v>
      </c>
      <c r="F516" s="142">
        <v>65</v>
      </c>
      <c r="G516" s="147">
        <f t="shared" si="217"/>
        <v>1186</v>
      </c>
      <c r="H516" s="146">
        <f t="shared" si="218"/>
        <v>1304.6000000000001</v>
      </c>
      <c r="I516" s="148" t="e">
        <f t="shared" si="243"/>
        <v>#REF!</v>
      </c>
      <c r="J516" s="108" t="e">
        <f>E516*I516</f>
        <v>#REF!</v>
      </c>
      <c r="K516" s="108" t="e">
        <f t="shared" si="254"/>
        <v>#REF!</v>
      </c>
      <c r="L516" s="109" t="e">
        <f t="shared" si="255"/>
        <v>#REF!</v>
      </c>
      <c r="M516" s="108" t="e">
        <f>#REF!*3000</f>
        <v>#REF!</v>
      </c>
      <c r="N516" s="142" t="s">
        <v>113</v>
      </c>
    </row>
    <row r="517" spans="1:14" x14ac:dyDescent="0.25">
      <c r="A517" s="144">
        <v>50</v>
      </c>
      <c r="B517" s="144">
        <v>1803</v>
      </c>
      <c r="C517" s="144">
        <v>18</v>
      </c>
      <c r="D517" s="144" t="s">
        <v>46</v>
      </c>
      <c r="E517" s="142">
        <v>1708</v>
      </c>
      <c r="F517" s="142">
        <v>169</v>
      </c>
      <c r="G517" s="147">
        <f t="shared" si="217"/>
        <v>1877</v>
      </c>
      <c r="H517" s="146">
        <f t="shared" si="218"/>
        <v>2064.7000000000003</v>
      </c>
      <c r="I517" s="148"/>
      <c r="J517" s="108"/>
      <c r="K517" s="108"/>
      <c r="L517" s="109"/>
      <c r="M517" s="108"/>
      <c r="N517" s="142" t="s">
        <v>113</v>
      </c>
    </row>
    <row r="518" spans="1:14" x14ac:dyDescent="0.25">
      <c r="A518" s="188" t="s">
        <v>5</v>
      </c>
      <c r="B518" s="189"/>
      <c r="C518" s="189"/>
      <c r="D518" s="190"/>
      <c r="E518" s="151"/>
      <c r="F518" s="148"/>
      <c r="G518" s="153">
        <f>SUM(G467:G517)</f>
        <v>68069</v>
      </c>
      <c r="H518" s="149">
        <f>SUM(H467:H516)</f>
        <v>72811.200000000012</v>
      </c>
      <c r="I518" s="150"/>
      <c r="J518" s="150"/>
      <c r="K518" s="150"/>
      <c r="L518" s="150"/>
      <c r="M518" s="150"/>
      <c r="N518" s="150"/>
    </row>
  </sheetData>
  <autoFilter ref="A466:N518" xr:uid="{00000000-0001-0000-0000-000000000000}"/>
  <mergeCells count="22">
    <mergeCell ref="A73:D73"/>
    <mergeCell ref="A19:N19"/>
    <mergeCell ref="A17:D17"/>
    <mergeCell ref="A1:M1"/>
    <mergeCell ref="A207:N207"/>
    <mergeCell ref="A204:D204"/>
    <mergeCell ref="A76:N76"/>
    <mergeCell ref="A110:D110"/>
    <mergeCell ref="A113:N113"/>
    <mergeCell ref="A167:D167"/>
    <mergeCell ref="A170:N170"/>
    <mergeCell ref="A428:N428"/>
    <mergeCell ref="A463:D463"/>
    <mergeCell ref="A465:N465"/>
    <mergeCell ref="A518:D518"/>
    <mergeCell ref="A243:D243"/>
    <mergeCell ref="A426:D426"/>
    <mergeCell ref="A246:N246"/>
    <mergeCell ref="A297:D297"/>
    <mergeCell ref="A300:N300"/>
    <mergeCell ref="A371:D371"/>
    <mergeCell ref="A374:N374"/>
  </mergeCells>
  <phoneticPr fontId="1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ACD42-256F-4340-A32D-B0CB9D1931AC}">
  <dimension ref="A1:Z36"/>
  <sheetViews>
    <sheetView topLeftCell="H1" zoomScale="130" zoomScaleNormal="130" workbookViewId="0">
      <selection activeCell="Z10" sqref="Z10"/>
    </sheetView>
  </sheetViews>
  <sheetFormatPr defaultRowHeight="15" x14ac:dyDescent="0.25"/>
  <sheetData>
    <row r="1" spans="1:26" ht="26.25" x14ac:dyDescent="0.4">
      <c r="B1" s="35" t="s">
        <v>41</v>
      </c>
      <c r="C1" s="35"/>
      <c r="V1" s="34"/>
    </row>
    <row r="2" spans="1:26" x14ac:dyDescent="0.25">
      <c r="A2" s="41" t="s">
        <v>0</v>
      </c>
      <c r="B2" s="41" t="s">
        <v>33</v>
      </c>
      <c r="C2" s="41"/>
      <c r="D2" s="41" t="s">
        <v>34</v>
      </c>
      <c r="E2" s="41"/>
      <c r="F2" s="41" t="s">
        <v>35</v>
      </c>
      <c r="G2" s="41" t="s">
        <v>36</v>
      </c>
      <c r="H2" s="41" t="s">
        <v>9</v>
      </c>
      <c r="I2" s="41"/>
      <c r="J2" s="41" t="s">
        <v>14</v>
      </c>
    </row>
    <row r="3" spans="1:26" x14ac:dyDescent="0.25">
      <c r="A3">
        <v>201</v>
      </c>
      <c r="B3">
        <v>167.97</v>
      </c>
      <c r="C3" s="3">
        <f>B3*10.764</f>
        <v>1808.0290799999998</v>
      </c>
      <c r="D3">
        <v>16.64</v>
      </c>
      <c r="E3" s="3">
        <f t="shared" ref="E3:E36" si="0">D3*10.764</f>
        <v>179.11295999999999</v>
      </c>
      <c r="F3">
        <f t="shared" ref="F3:F13" si="1">ROUND(D3+B3,0)</f>
        <v>185</v>
      </c>
      <c r="G3">
        <f t="shared" ref="G3:G13" si="2">ROUND(F3*10.764,0)</f>
        <v>1991</v>
      </c>
      <c r="H3">
        <f t="shared" ref="H3:H13" si="3">ROUND(G3*1.1,0)</f>
        <v>2190</v>
      </c>
      <c r="I3" t="s">
        <v>38</v>
      </c>
      <c r="J3" t="s">
        <v>46</v>
      </c>
    </row>
    <row r="4" spans="1:26" x14ac:dyDescent="0.25">
      <c r="A4">
        <v>202</v>
      </c>
      <c r="B4">
        <v>115.7</v>
      </c>
      <c r="C4" s="3">
        <f t="shared" ref="C4:C36" si="4">B4*10.764</f>
        <v>1245.3948</v>
      </c>
      <c r="D4">
        <v>9.31</v>
      </c>
      <c r="E4" s="3">
        <f t="shared" si="0"/>
        <v>100.21284</v>
      </c>
      <c r="F4">
        <f t="shared" si="1"/>
        <v>125</v>
      </c>
      <c r="G4">
        <f t="shared" si="2"/>
        <v>1346</v>
      </c>
      <c r="H4">
        <f t="shared" si="3"/>
        <v>1481</v>
      </c>
      <c r="I4" t="s">
        <v>48</v>
      </c>
      <c r="J4" t="s">
        <v>43</v>
      </c>
      <c r="Z4">
        <v>4</v>
      </c>
    </row>
    <row r="5" spans="1:26" x14ac:dyDescent="0.25">
      <c r="A5">
        <v>301</v>
      </c>
      <c r="B5">
        <v>167.97</v>
      </c>
      <c r="C5" s="3">
        <f t="shared" si="4"/>
        <v>1808.0290799999998</v>
      </c>
      <c r="D5">
        <v>16.64</v>
      </c>
      <c r="E5" s="3">
        <f t="shared" si="0"/>
        <v>179.11295999999999</v>
      </c>
      <c r="F5">
        <f t="shared" si="1"/>
        <v>185</v>
      </c>
      <c r="G5">
        <f t="shared" si="2"/>
        <v>1991</v>
      </c>
      <c r="H5">
        <f t="shared" si="3"/>
        <v>2190</v>
      </c>
      <c r="I5" t="s">
        <v>38</v>
      </c>
      <c r="J5" t="s">
        <v>46</v>
      </c>
      <c r="Z5">
        <v>1</v>
      </c>
    </row>
    <row r="6" spans="1:26" x14ac:dyDescent="0.25">
      <c r="A6">
        <v>302</v>
      </c>
      <c r="B6">
        <v>115.7</v>
      </c>
      <c r="C6" s="3">
        <f t="shared" si="4"/>
        <v>1245.3948</v>
      </c>
      <c r="D6">
        <v>9.31</v>
      </c>
      <c r="E6" s="3">
        <f t="shared" si="0"/>
        <v>100.21284</v>
      </c>
      <c r="F6">
        <f t="shared" si="1"/>
        <v>125</v>
      </c>
      <c r="G6">
        <f t="shared" si="2"/>
        <v>1346</v>
      </c>
      <c r="H6">
        <f t="shared" si="3"/>
        <v>1481</v>
      </c>
      <c r="I6" t="s">
        <v>48</v>
      </c>
      <c r="J6" t="s">
        <v>43</v>
      </c>
      <c r="Z6">
        <v>1</v>
      </c>
    </row>
    <row r="7" spans="1:26" x14ac:dyDescent="0.25">
      <c r="A7">
        <v>401</v>
      </c>
      <c r="B7">
        <v>167.97</v>
      </c>
      <c r="C7" s="3">
        <f t="shared" si="4"/>
        <v>1808.0290799999998</v>
      </c>
      <c r="D7">
        <v>16.64</v>
      </c>
      <c r="E7" s="3">
        <f t="shared" si="0"/>
        <v>179.11295999999999</v>
      </c>
      <c r="F7">
        <f t="shared" si="1"/>
        <v>185</v>
      </c>
      <c r="G7">
        <f t="shared" si="2"/>
        <v>1991</v>
      </c>
      <c r="H7">
        <f t="shared" si="3"/>
        <v>2190</v>
      </c>
      <c r="I7" t="s">
        <v>38</v>
      </c>
      <c r="J7" t="s">
        <v>46</v>
      </c>
      <c r="Z7">
        <v>13</v>
      </c>
    </row>
    <row r="8" spans="1:26" x14ac:dyDescent="0.25">
      <c r="A8">
        <v>402</v>
      </c>
      <c r="B8">
        <v>115.7</v>
      </c>
      <c r="C8" s="3">
        <f t="shared" si="4"/>
        <v>1245.3948</v>
      </c>
      <c r="D8">
        <v>9.31</v>
      </c>
      <c r="E8" s="3">
        <f t="shared" si="0"/>
        <v>100.21284</v>
      </c>
      <c r="F8">
        <f t="shared" si="1"/>
        <v>125</v>
      </c>
      <c r="G8">
        <f t="shared" si="2"/>
        <v>1346</v>
      </c>
      <c r="H8">
        <f t="shared" si="3"/>
        <v>1481</v>
      </c>
      <c r="I8" t="s">
        <v>48</v>
      </c>
      <c r="J8" t="s">
        <v>43</v>
      </c>
      <c r="Z8">
        <v>11</v>
      </c>
    </row>
    <row r="9" spans="1:26" x14ac:dyDescent="0.25">
      <c r="A9">
        <v>501</v>
      </c>
      <c r="B9">
        <v>167.97</v>
      </c>
      <c r="C9" s="3">
        <f t="shared" si="4"/>
        <v>1808.0290799999998</v>
      </c>
      <c r="D9">
        <v>16.64</v>
      </c>
      <c r="E9" s="3">
        <f t="shared" si="0"/>
        <v>179.11295999999999</v>
      </c>
      <c r="F9">
        <f t="shared" si="1"/>
        <v>185</v>
      </c>
      <c r="G9">
        <f t="shared" si="2"/>
        <v>1991</v>
      </c>
      <c r="H9">
        <f t="shared" si="3"/>
        <v>2190</v>
      </c>
      <c r="I9" t="s">
        <v>38</v>
      </c>
      <c r="J9" t="s">
        <v>46</v>
      </c>
      <c r="Z9">
        <v>2</v>
      </c>
    </row>
    <row r="10" spans="1:26" x14ac:dyDescent="0.25">
      <c r="A10">
        <v>502</v>
      </c>
      <c r="B10">
        <v>115.7</v>
      </c>
      <c r="C10" s="3">
        <f t="shared" si="4"/>
        <v>1245.3948</v>
      </c>
      <c r="D10">
        <v>9.31</v>
      </c>
      <c r="E10" s="3">
        <f t="shared" si="0"/>
        <v>100.21284</v>
      </c>
      <c r="F10">
        <f t="shared" si="1"/>
        <v>125</v>
      </c>
      <c r="G10">
        <f t="shared" si="2"/>
        <v>1346</v>
      </c>
      <c r="H10">
        <f t="shared" si="3"/>
        <v>1481</v>
      </c>
      <c r="I10" t="s">
        <v>48</v>
      </c>
      <c r="J10" t="s">
        <v>43</v>
      </c>
      <c r="Z10" s="5">
        <f>SUM(Z4:Z9)</f>
        <v>32</v>
      </c>
    </row>
    <row r="11" spans="1:26" x14ac:dyDescent="0.25">
      <c r="A11">
        <v>601</v>
      </c>
      <c r="B11">
        <v>167.97</v>
      </c>
      <c r="C11" s="3">
        <f t="shared" si="4"/>
        <v>1808.0290799999998</v>
      </c>
      <c r="D11">
        <v>16.64</v>
      </c>
      <c r="E11" s="3">
        <f t="shared" si="0"/>
        <v>179.11295999999999</v>
      </c>
      <c r="F11">
        <f t="shared" si="1"/>
        <v>185</v>
      </c>
      <c r="G11">
        <f t="shared" si="2"/>
        <v>1991</v>
      </c>
      <c r="H11">
        <f t="shared" si="3"/>
        <v>2190</v>
      </c>
      <c r="I11" t="s">
        <v>38</v>
      </c>
      <c r="J11" t="s">
        <v>46</v>
      </c>
    </row>
    <row r="12" spans="1:26" x14ac:dyDescent="0.25">
      <c r="A12">
        <v>602</v>
      </c>
      <c r="B12">
        <v>115.7</v>
      </c>
      <c r="C12" s="3">
        <f t="shared" si="4"/>
        <v>1245.3948</v>
      </c>
      <c r="D12">
        <v>9.31</v>
      </c>
      <c r="E12" s="3">
        <f t="shared" si="0"/>
        <v>100.21284</v>
      </c>
      <c r="F12">
        <f t="shared" si="1"/>
        <v>125</v>
      </c>
      <c r="G12">
        <f t="shared" si="2"/>
        <v>1346</v>
      </c>
      <c r="H12">
        <f t="shared" si="3"/>
        <v>1481</v>
      </c>
      <c r="I12" t="s">
        <v>48</v>
      </c>
      <c r="J12" t="s">
        <v>43</v>
      </c>
    </row>
    <row r="13" spans="1:26" x14ac:dyDescent="0.25">
      <c r="A13">
        <v>701</v>
      </c>
      <c r="B13">
        <v>209.55</v>
      </c>
      <c r="C13" s="3">
        <f t="shared" si="4"/>
        <v>2255.5962</v>
      </c>
      <c r="D13">
        <v>22.08</v>
      </c>
      <c r="E13" s="3">
        <f t="shared" si="0"/>
        <v>237.66911999999996</v>
      </c>
      <c r="F13">
        <f t="shared" si="1"/>
        <v>232</v>
      </c>
      <c r="G13">
        <f t="shared" si="2"/>
        <v>2497</v>
      </c>
      <c r="H13">
        <f t="shared" si="3"/>
        <v>2747</v>
      </c>
      <c r="I13" t="s">
        <v>38</v>
      </c>
      <c r="J13" t="s">
        <v>46</v>
      </c>
    </row>
    <row r="14" spans="1:26" x14ac:dyDescent="0.25">
      <c r="A14">
        <v>702</v>
      </c>
      <c r="C14" s="3">
        <f t="shared" si="4"/>
        <v>0</v>
      </c>
      <c r="E14" s="3">
        <f t="shared" si="0"/>
        <v>0</v>
      </c>
      <c r="I14" t="s">
        <v>47</v>
      </c>
      <c r="T14">
        <f>4+1+1+13+11+2</f>
        <v>32</v>
      </c>
    </row>
    <row r="15" spans="1:26" x14ac:dyDescent="0.25">
      <c r="A15">
        <v>801</v>
      </c>
      <c r="B15">
        <v>167.97</v>
      </c>
      <c r="C15" s="3">
        <f t="shared" si="4"/>
        <v>1808.0290799999998</v>
      </c>
      <c r="D15">
        <v>16.64</v>
      </c>
      <c r="E15" s="3">
        <f t="shared" si="0"/>
        <v>179.11295999999999</v>
      </c>
      <c r="F15">
        <f t="shared" ref="F15:F27" si="5">ROUND(D15+B15,0)</f>
        <v>185</v>
      </c>
      <c r="G15">
        <f t="shared" ref="G15:G27" si="6">ROUND(F15*10.764,0)</f>
        <v>1991</v>
      </c>
      <c r="H15">
        <f t="shared" ref="H15:H27" si="7">ROUND(G15*1.1,0)</f>
        <v>2190</v>
      </c>
      <c r="I15" t="s">
        <v>38</v>
      </c>
      <c r="J15" t="s">
        <v>46</v>
      </c>
    </row>
    <row r="16" spans="1:26" x14ac:dyDescent="0.25">
      <c r="A16">
        <v>802</v>
      </c>
      <c r="B16">
        <v>115.7</v>
      </c>
      <c r="C16" s="3">
        <f t="shared" si="4"/>
        <v>1245.3948</v>
      </c>
      <c r="D16">
        <v>9.31</v>
      </c>
      <c r="E16" s="3">
        <f t="shared" si="0"/>
        <v>100.21284</v>
      </c>
      <c r="F16">
        <f t="shared" si="5"/>
        <v>125</v>
      </c>
      <c r="G16">
        <f t="shared" si="6"/>
        <v>1346</v>
      </c>
      <c r="H16">
        <f t="shared" si="7"/>
        <v>1481</v>
      </c>
      <c r="I16" t="s">
        <v>48</v>
      </c>
      <c r="J16" t="s">
        <v>43</v>
      </c>
    </row>
    <row r="17" spans="1:10" x14ac:dyDescent="0.25">
      <c r="A17">
        <v>901</v>
      </c>
      <c r="B17">
        <v>167.97</v>
      </c>
      <c r="C17" s="3">
        <f t="shared" si="4"/>
        <v>1808.0290799999998</v>
      </c>
      <c r="D17">
        <v>16.64</v>
      </c>
      <c r="E17" s="3">
        <f t="shared" si="0"/>
        <v>179.11295999999999</v>
      </c>
      <c r="F17">
        <f t="shared" si="5"/>
        <v>185</v>
      </c>
      <c r="G17">
        <f t="shared" si="6"/>
        <v>1991</v>
      </c>
      <c r="H17">
        <f t="shared" si="7"/>
        <v>2190</v>
      </c>
      <c r="I17" t="s">
        <v>38</v>
      </c>
      <c r="J17" t="s">
        <v>46</v>
      </c>
    </row>
    <row r="18" spans="1:10" x14ac:dyDescent="0.25">
      <c r="A18">
        <v>902</v>
      </c>
      <c r="B18">
        <v>115.7</v>
      </c>
      <c r="C18" s="3">
        <f t="shared" si="4"/>
        <v>1245.3948</v>
      </c>
      <c r="D18">
        <v>9.31</v>
      </c>
      <c r="E18" s="3">
        <f t="shared" si="0"/>
        <v>100.21284</v>
      </c>
      <c r="F18">
        <f t="shared" si="5"/>
        <v>125</v>
      </c>
      <c r="G18">
        <f t="shared" si="6"/>
        <v>1346</v>
      </c>
      <c r="H18">
        <f t="shared" si="7"/>
        <v>1481</v>
      </c>
      <c r="I18" t="s">
        <v>48</v>
      </c>
      <c r="J18" t="s">
        <v>43</v>
      </c>
    </row>
    <row r="19" spans="1:10" x14ac:dyDescent="0.25">
      <c r="A19">
        <v>1001</v>
      </c>
      <c r="B19">
        <v>167.97</v>
      </c>
      <c r="C19" s="3">
        <f t="shared" si="4"/>
        <v>1808.0290799999998</v>
      </c>
      <c r="D19">
        <v>16.64</v>
      </c>
      <c r="E19" s="3">
        <f t="shared" si="0"/>
        <v>179.11295999999999</v>
      </c>
      <c r="F19">
        <f t="shared" si="5"/>
        <v>185</v>
      </c>
      <c r="G19">
        <f t="shared" si="6"/>
        <v>1991</v>
      </c>
      <c r="H19">
        <f t="shared" si="7"/>
        <v>2190</v>
      </c>
      <c r="I19" t="s">
        <v>38</v>
      </c>
      <c r="J19" t="s">
        <v>46</v>
      </c>
    </row>
    <row r="20" spans="1:10" x14ac:dyDescent="0.25">
      <c r="A20">
        <v>1002</v>
      </c>
      <c r="B20">
        <v>115.7</v>
      </c>
      <c r="C20" s="3">
        <f t="shared" si="4"/>
        <v>1245.3948</v>
      </c>
      <c r="D20">
        <v>9.31</v>
      </c>
      <c r="E20" s="3">
        <f t="shared" si="0"/>
        <v>100.21284</v>
      </c>
      <c r="F20">
        <f t="shared" si="5"/>
        <v>125</v>
      </c>
      <c r="G20">
        <f t="shared" si="6"/>
        <v>1346</v>
      </c>
      <c r="H20">
        <f t="shared" si="7"/>
        <v>1481</v>
      </c>
      <c r="I20" t="s">
        <v>48</v>
      </c>
      <c r="J20" t="s">
        <v>43</v>
      </c>
    </row>
    <row r="21" spans="1:10" x14ac:dyDescent="0.25">
      <c r="A21">
        <v>1101</v>
      </c>
      <c r="B21">
        <v>167.97</v>
      </c>
      <c r="C21" s="3">
        <f t="shared" si="4"/>
        <v>1808.0290799999998</v>
      </c>
      <c r="D21">
        <v>16.64</v>
      </c>
      <c r="E21" s="3">
        <f t="shared" si="0"/>
        <v>179.11295999999999</v>
      </c>
      <c r="F21">
        <f t="shared" si="5"/>
        <v>185</v>
      </c>
      <c r="G21">
        <f t="shared" si="6"/>
        <v>1991</v>
      </c>
      <c r="H21">
        <f t="shared" si="7"/>
        <v>2190</v>
      </c>
      <c r="I21" t="s">
        <v>38</v>
      </c>
      <c r="J21" t="s">
        <v>46</v>
      </c>
    </row>
    <row r="22" spans="1:10" x14ac:dyDescent="0.25">
      <c r="A22">
        <v>1102</v>
      </c>
      <c r="B22">
        <v>115.7</v>
      </c>
      <c r="C22" s="3">
        <f t="shared" si="4"/>
        <v>1245.3948</v>
      </c>
      <c r="D22">
        <v>9.31</v>
      </c>
      <c r="E22" s="3">
        <f t="shared" si="0"/>
        <v>100.21284</v>
      </c>
      <c r="F22">
        <f t="shared" si="5"/>
        <v>125</v>
      </c>
      <c r="G22">
        <f t="shared" si="6"/>
        <v>1346</v>
      </c>
      <c r="H22">
        <f t="shared" si="7"/>
        <v>1481</v>
      </c>
      <c r="I22" t="s">
        <v>48</v>
      </c>
      <c r="J22" t="s">
        <v>43</v>
      </c>
    </row>
    <row r="23" spans="1:10" x14ac:dyDescent="0.25">
      <c r="A23">
        <v>1201</v>
      </c>
      <c r="B23">
        <v>167.97</v>
      </c>
      <c r="C23" s="3">
        <f t="shared" si="4"/>
        <v>1808.0290799999998</v>
      </c>
      <c r="D23">
        <v>16.64</v>
      </c>
      <c r="E23" s="3">
        <f t="shared" si="0"/>
        <v>179.11295999999999</v>
      </c>
      <c r="F23">
        <f t="shared" si="5"/>
        <v>185</v>
      </c>
      <c r="G23">
        <f t="shared" si="6"/>
        <v>1991</v>
      </c>
      <c r="H23">
        <f t="shared" si="7"/>
        <v>2190</v>
      </c>
      <c r="I23" t="s">
        <v>37</v>
      </c>
      <c r="J23" t="s">
        <v>46</v>
      </c>
    </row>
    <row r="24" spans="1:10" x14ac:dyDescent="0.25">
      <c r="A24">
        <v>1202</v>
      </c>
      <c r="B24">
        <v>115.7</v>
      </c>
      <c r="C24" s="3">
        <f t="shared" si="4"/>
        <v>1245.3948</v>
      </c>
      <c r="D24">
        <v>9.31</v>
      </c>
      <c r="E24" s="3">
        <f t="shared" si="0"/>
        <v>100.21284</v>
      </c>
      <c r="F24">
        <f t="shared" si="5"/>
        <v>125</v>
      </c>
      <c r="G24">
        <f t="shared" si="6"/>
        <v>1346</v>
      </c>
      <c r="H24">
        <f t="shared" si="7"/>
        <v>1481</v>
      </c>
      <c r="I24" t="s">
        <v>48</v>
      </c>
      <c r="J24" t="s">
        <v>43</v>
      </c>
    </row>
    <row r="25" spans="1:10" x14ac:dyDescent="0.25">
      <c r="A25">
        <v>1301</v>
      </c>
      <c r="B25">
        <v>167.97</v>
      </c>
      <c r="C25" s="3">
        <f t="shared" si="4"/>
        <v>1808.0290799999998</v>
      </c>
      <c r="D25">
        <v>16.64</v>
      </c>
      <c r="E25" s="3">
        <f t="shared" si="0"/>
        <v>179.11295999999999</v>
      </c>
      <c r="F25">
        <f t="shared" si="5"/>
        <v>185</v>
      </c>
      <c r="G25">
        <f t="shared" si="6"/>
        <v>1991</v>
      </c>
      <c r="H25">
        <f t="shared" si="7"/>
        <v>2190</v>
      </c>
      <c r="I25" t="s">
        <v>37</v>
      </c>
      <c r="J25" t="s">
        <v>46</v>
      </c>
    </row>
    <row r="26" spans="1:10" x14ac:dyDescent="0.25">
      <c r="A26">
        <v>1302</v>
      </c>
      <c r="B26">
        <v>115.7</v>
      </c>
      <c r="C26" s="3">
        <f t="shared" si="4"/>
        <v>1245.3948</v>
      </c>
      <c r="D26">
        <v>9.31</v>
      </c>
      <c r="E26" s="3">
        <f t="shared" si="0"/>
        <v>100.21284</v>
      </c>
      <c r="F26">
        <f t="shared" si="5"/>
        <v>125</v>
      </c>
      <c r="G26">
        <f t="shared" si="6"/>
        <v>1346</v>
      </c>
      <c r="H26">
        <f t="shared" si="7"/>
        <v>1481</v>
      </c>
      <c r="I26" t="s">
        <v>48</v>
      </c>
      <c r="J26" t="s">
        <v>43</v>
      </c>
    </row>
    <row r="27" spans="1:10" x14ac:dyDescent="0.25">
      <c r="A27">
        <v>1401</v>
      </c>
      <c r="B27">
        <v>217.09</v>
      </c>
      <c r="C27" s="3">
        <f t="shared" si="4"/>
        <v>2336.7567599999998</v>
      </c>
      <c r="D27">
        <v>22.08</v>
      </c>
      <c r="E27" s="3">
        <f t="shared" si="0"/>
        <v>237.66911999999996</v>
      </c>
      <c r="F27">
        <f t="shared" si="5"/>
        <v>239</v>
      </c>
      <c r="G27">
        <f t="shared" si="6"/>
        <v>2573</v>
      </c>
      <c r="H27">
        <f t="shared" si="7"/>
        <v>2830</v>
      </c>
      <c r="I27" t="s">
        <v>38</v>
      </c>
      <c r="J27" t="s">
        <v>46</v>
      </c>
    </row>
    <row r="28" spans="1:10" x14ac:dyDescent="0.25">
      <c r="A28">
        <v>1402</v>
      </c>
      <c r="C28" s="3">
        <f t="shared" si="4"/>
        <v>0</v>
      </c>
      <c r="E28" s="3">
        <f t="shared" si="0"/>
        <v>0</v>
      </c>
      <c r="I28" t="s">
        <v>47</v>
      </c>
    </row>
    <row r="29" spans="1:10" x14ac:dyDescent="0.25">
      <c r="A29">
        <v>1501</v>
      </c>
      <c r="B29">
        <v>167.97</v>
      </c>
      <c r="C29" s="3">
        <f t="shared" si="4"/>
        <v>1808.0290799999998</v>
      </c>
      <c r="D29">
        <v>16.64</v>
      </c>
      <c r="E29" s="3">
        <f t="shared" si="0"/>
        <v>179.11295999999999</v>
      </c>
      <c r="F29">
        <f t="shared" ref="F29:F36" si="8">ROUND(D29+B29,0)</f>
        <v>185</v>
      </c>
      <c r="G29">
        <f t="shared" ref="G29:G36" si="9">ROUND(F29*10.764,0)</f>
        <v>1991</v>
      </c>
      <c r="H29">
        <f t="shared" ref="H29:H36" si="10">ROUND(G29*1.1,0)</f>
        <v>2190</v>
      </c>
      <c r="I29" t="s">
        <v>38</v>
      </c>
      <c r="J29" t="s">
        <v>46</v>
      </c>
    </row>
    <row r="30" spans="1:10" x14ac:dyDescent="0.25">
      <c r="A30">
        <v>1502</v>
      </c>
      <c r="B30">
        <v>115.7</v>
      </c>
      <c r="C30" s="3">
        <f t="shared" si="4"/>
        <v>1245.3948</v>
      </c>
      <c r="D30">
        <v>9.31</v>
      </c>
      <c r="E30" s="3">
        <f t="shared" si="0"/>
        <v>100.21284</v>
      </c>
      <c r="F30">
        <f t="shared" si="8"/>
        <v>125</v>
      </c>
      <c r="G30">
        <f t="shared" si="9"/>
        <v>1346</v>
      </c>
      <c r="H30">
        <f t="shared" si="10"/>
        <v>1481</v>
      </c>
      <c r="I30" t="s">
        <v>38</v>
      </c>
      <c r="J30" t="s">
        <v>43</v>
      </c>
    </row>
    <row r="31" spans="1:10" x14ac:dyDescent="0.25">
      <c r="A31">
        <v>1601</v>
      </c>
      <c r="B31">
        <v>167.97</v>
      </c>
      <c r="C31" s="3">
        <f t="shared" si="4"/>
        <v>1808.0290799999998</v>
      </c>
      <c r="D31">
        <v>16.64</v>
      </c>
      <c r="E31" s="3">
        <f t="shared" si="0"/>
        <v>179.11295999999999</v>
      </c>
      <c r="F31">
        <f t="shared" si="8"/>
        <v>185</v>
      </c>
      <c r="G31">
        <f t="shared" si="9"/>
        <v>1991</v>
      </c>
      <c r="H31">
        <f t="shared" si="10"/>
        <v>2190</v>
      </c>
      <c r="I31" t="s">
        <v>38</v>
      </c>
      <c r="J31" t="s">
        <v>46</v>
      </c>
    </row>
    <row r="32" spans="1:10" x14ac:dyDescent="0.25">
      <c r="A32">
        <v>1602</v>
      </c>
      <c r="B32">
        <v>115.7</v>
      </c>
      <c r="C32" s="3">
        <f t="shared" si="4"/>
        <v>1245.3948</v>
      </c>
      <c r="D32">
        <v>9.31</v>
      </c>
      <c r="E32" s="3">
        <f t="shared" si="0"/>
        <v>100.21284</v>
      </c>
      <c r="F32">
        <f t="shared" si="8"/>
        <v>125</v>
      </c>
      <c r="G32">
        <f t="shared" si="9"/>
        <v>1346</v>
      </c>
      <c r="H32">
        <f t="shared" si="10"/>
        <v>1481</v>
      </c>
      <c r="I32" t="s">
        <v>38</v>
      </c>
      <c r="J32" t="s">
        <v>43</v>
      </c>
    </row>
    <row r="33" spans="1:10" x14ac:dyDescent="0.25">
      <c r="A33">
        <v>1701</v>
      </c>
      <c r="B33">
        <v>167.97</v>
      </c>
      <c r="C33" s="3">
        <f t="shared" si="4"/>
        <v>1808.0290799999998</v>
      </c>
      <c r="D33">
        <v>16.64</v>
      </c>
      <c r="E33" s="3">
        <f t="shared" si="0"/>
        <v>179.11295999999999</v>
      </c>
      <c r="F33">
        <f t="shared" si="8"/>
        <v>185</v>
      </c>
      <c r="G33">
        <f t="shared" si="9"/>
        <v>1991</v>
      </c>
      <c r="H33">
        <f t="shared" si="10"/>
        <v>2190</v>
      </c>
      <c r="I33" t="s">
        <v>38</v>
      </c>
      <c r="J33" t="s">
        <v>46</v>
      </c>
    </row>
    <row r="34" spans="1:10" x14ac:dyDescent="0.25">
      <c r="A34">
        <v>1702</v>
      </c>
      <c r="B34">
        <v>115.7</v>
      </c>
      <c r="C34" s="3">
        <f t="shared" si="4"/>
        <v>1245.3948</v>
      </c>
      <c r="D34">
        <v>9.31</v>
      </c>
      <c r="E34" s="3">
        <f t="shared" si="0"/>
        <v>100.21284</v>
      </c>
      <c r="F34">
        <f t="shared" si="8"/>
        <v>125</v>
      </c>
      <c r="G34">
        <f t="shared" si="9"/>
        <v>1346</v>
      </c>
      <c r="H34">
        <f t="shared" si="10"/>
        <v>1481</v>
      </c>
      <c r="I34" t="s">
        <v>38</v>
      </c>
      <c r="J34" t="s">
        <v>43</v>
      </c>
    </row>
    <row r="35" spans="1:10" x14ac:dyDescent="0.25">
      <c r="A35">
        <v>1801</v>
      </c>
      <c r="B35">
        <v>167.97</v>
      </c>
      <c r="C35" s="3">
        <f t="shared" si="4"/>
        <v>1808.0290799999998</v>
      </c>
      <c r="D35">
        <v>16.64</v>
      </c>
      <c r="E35" s="3">
        <f t="shared" si="0"/>
        <v>179.11295999999999</v>
      </c>
      <c r="F35">
        <f t="shared" si="8"/>
        <v>185</v>
      </c>
      <c r="G35">
        <f t="shared" si="9"/>
        <v>1991</v>
      </c>
      <c r="H35">
        <f t="shared" si="10"/>
        <v>2190</v>
      </c>
      <c r="I35" t="s">
        <v>38</v>
      </c>
      <c r="J35" t="s">
        <v>46</v>
      </c>
    </row>
    <row r="36" spans="1:10" x14ac:dyDescent="0.25">
      <c r="A36">
        <v>1802</v>
      </c>
      <c r="B36">
        <v>115.7</v>
      </c>
      <c r="C36" s="3">
        <f t="shared" si="4"/>
        <v>1245.3948</v>
      </c>
      <c r="D36">
        <v>9.31</v>
      </c>
      <c r="E36" s="3">
        <f t="shared" si="0"/>
        <v>100.21284</v>
      </c>
      <c r="F36">
        <f t="shared" si="8"/>
        <v>125</v>
      </c>
      <c r="G36">
        <f t="shared" si="9"/>
        <v>1346</v>
      </c>
      <c r="H36">
        <f t="shared" si="10"/>
        <v>1481</v>
      </c>
      <c r="I36" t="s">
        <v>38</v>
      </c>
      <c r="J36" t="s">
        <v>43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49809-106A-4FB5-AF7F-5FF2F86CB3B9}">
  <dimension ref="A1:AE54"/>
  <sheetViews>
    <sheetView topLeftCell="S1" zoomScale="160" zoomScaleNormal="160" workbookViewId="0">
      <selection activeCell="AE18" sqref="AE18"/>
    </sheetView>
  </sheetViews>
  <sheetFormatPr defaultRowHeight="15" x14ac:dyDescent="0.25"/>
  <cols>
    <col min="1" max="8" width="9.140625" style="37"/>
    <col min="9" max="9" width="11.85546875" style="37" customWidth="1"/>
    <col min="10" max="10" width="9.140625" style="37"/>
  </cols>
  <sheetData>
    <row r="1" spans="1:31" ht="26.25" x14ac:dyDescent="0.4">
      <c r="B1" s="38" t="s">
        <v>49</v>
      </c>
      <c r="C1" s="38"/>
      <c r="V1" s="34"/>
    </row>
    <row r="2" spans="1:31" x14ac:dyDescent="0.25">
      <c r="A2" s="36" t="s">
        <v>0</v>
      </c>
      <c r="B2" s="36" t="s">
        <v>33</v>
      </c>
      <c r="C2" s="36"/>
      <c r="D2" s="36" t="s">
        <v>34</v>
      </c>
      <c r="E2" s="36"/>
      <c r="F2" s="36" t="s">
        <v>35</v>
      </c>
      <c r="G2" s="36" t="s">
        <v>36</v>
      </c>
      <c r="H2" s="36" t="s">
        <v>9</v>
      </c>
      <c r="I2" s="36"/>
      <c r="J2" s="36" t="s">
        <v>50</v>
      </c>
    </row>
    <row r="3" spans="1:31" x14ac:dyDescent="0.25">
      <c r="A3" s="47" t="s">
        <v>73</v>
      </c>
      <c r="B3" s="47">
        <v>107.71</v>
      </c>
      <c r="C3" s="169">
        <f>B3*10.764</f>
        <v>1159.3904399999999</v>
      </c>
      <c r="D3" s="47">
        <v>4.01</v>
      </c>
      <c r="E3" s="169">
        <f t="shared" ref="E3:E54" si="0">D3*10.764</f>
        <v>43.163639999999994</v>
      </c>
      <c r="F3" s="37">
        <f t="shared" ref="F3" si="1">ROUND(D3+B3,0)</f>
        <v>112</v>
      </c>
      <c r="G3" s="37">
        <f t="shared" ref="G3" si="2">ROUND(F3*10.764,0)</f>
        <v>1206</v>
      </c>
      <c r="H3" s="37">
        <f t="shared" ref="H3" si="3">ROUND(G3*1.1,0)</f>
        <v>1327</v>
      </c>
      <c r="I3" s="37" t="s">
        <v>38</v>
      </c>
      <c r="J3" s="37" t="s">
        <v>43</v>
      </c>
      <c r="AE3">
        <v>6</v>
      </c>
    </row>
    <row r="4" spans="1:31" x14ac:dyDescent="0.25">
      <c r="A4" s="37">
        <v>201</v>
      </c>
      <c r="B4" s="47">
        <v>107.71</v>
      </c>
      <c r="C4" s="169">
        <f t="shared" ref="C4:C54" si="4">B4*10.764</f>
        <v>1159.3904399999999</v>
      </c>
      <c r="D4" s="47">
        <v>4.01</v>
      </c>
      <c r="E4" s="169">
        <f t="shared" si="0"/>
        <v>43.163639999999994</v>
      </c>
      <c r="F4" s="37">
        <f t="shared" ref="F4:F35" si="5">ROUND(D4+B4,0)</f>
        <v>112</v>
      </c>
      <c r="G4" s="37">
        <f t="shared" ref="G4:G35" si="6">ROUND(F4*10.764,0)</f>
        <v>1206</v>
      </c>
      <c r="H4" s="37">
        <f t="shared" ref="H4:H35" si="7">ROUND(G4*1.1,0)</f>
        <v>1327</v>
      </c>
      <c r="I4" s="37" t="s">
        <v>37</v>
      </c>
      <c r="J4" s="37" t="s">
        <v>43</v>
      </c>
      <c r="AE4">
        <v>4</v>
      </c>
    </row>
    <row r="5" spans="1:31" x14ac:dyDescent="0.25">
      <c r="A5" s="37">
        <v>202</v>
      </c>
      <c r="B5" s="37">
        <v>106.38</v>
      </c>
      <c r="C5" s="169">
        <f t="shared" si="4"/>
        <v>1145.0743199999999</v>
      </c>
      <c r="D5" s="37">
        <v>5.28</v>
      </c>
      <c r="E5" s="169">
        <f t="shared" si="0"/>
        <v>56.833919999999999</v>
      </c>
      <c r="F5" s="37">
        <f t="shared" si="5"/>
        <v>112</v>
      </c>
      <c r="G5" s="37">
        <f t="shared" si="6"/>
        <v>1206</v>
      </c>
      <c r="H5" s="37">
        <f t="shared" si="7"/>
        <v>1327</v>
      </c>
      <c r="I5" s="37" t="s">
        <v>37</v>
      </c>
      <c r="J5" s="37" t="s">
        <v>43</v>
      </c>
      <c r="N5" s="46" t="s">
        <v>73</v>
      </c>
      <c r="AE5">
        <v>1</v>
      </c>
    </row>
    <row r="6" spans="1:31" x14ac:dyDescent="0.25">
      <c r="A6" s="37">
        <v>203</v>
      </c>
      <c r="B6" s="37">
        <v>156.4</v>
      </c>
      <c r="C6" s="169">
        <f t="shared" si="4"/>
        <v>1683.4895999999999</v>
      </c>
      <c r="D6" s="37">
        <v>10.28</v>
      </c>
      <c r="E6" s="169">
        <f t="shared" si="0"/>
        <v>110.65391999999999</v>
      </c>
      <c r="F6" s="37">
        <f t="shared" si="5"/>
        <v>167</v>
      </c>
      <c r="G6" s="37">
        <f t="shared" si="6"/>
        <v>1798</v>
      </c>
      <c r="H6" s="37">
        <f t="shared" si="7"/>
        <v>1978</v>
      </c>
      <c r="I6" s="37" t="s">
        <v>38</v>
      </c>
      <c r="J6" s="37" t="s">
        <v>46</v>
      </c>
      <c r="AE6">
        <v>2</v>
      </c>
    </row>
    <row r="7" spans="1:31" x14ac:dyDescent="0.25">
      <c r="A7" s="37">
        <v>301</v>
      </c>
      <c r="B7" s="37">
        <v>110.17</v>
      </c>
      <c r="C7" s="169">
        <f t="shared" si="4"/>
        <v>1185.86988</v>
      </c>
      <c r="D7" s="37">
        <v>4.0999999999999996</v>
      </c>
      <c r="E7" s="169">
        <f t="shared" si="0"/>
        <v>44.132399999999997</v>
      </c>
      <c r="F7" s="37">
        <f t="shared" si="5"/>
        <v>114</v>
      </c>
      <c r="G7" s="37">
        <f t="shared" si="6"/>
        <v>1227</v>
      </c>
      <c r="H7" s="37">
        <f t="shared" si="7"/>
        <v>1350</v>
      </c>
      <c r="I7" s="37" t="s">
        <v>37</v>
      </c>
      <c r="J7" s="37" t="s">
        <v>43</v>
      </c>
      <c r="AE7">
        <v>1</v>
      </c>
    </row>
    <row r="8" spans="1:31" x14ac:dyDescent="0.25">
      <c r="A8" s="37">
        <v>302</v>
      </c>
      <c r="B8" s="37">
        <v>106.39</v>
      </c>
      <c r="C8" s="169">
        <f t="shared" si="4"/>
        <v>1145.1819599999999</v>
      </c>
      <c r="D8" s="37">
        <v>5.27</v>
      </c>
      <c r="E8" s="169">
        <f t="shared" si="0"/>
        <v>56.726279999999988</v>
      </c>
      <c r="F8" s="37">
        <f t="shared" si="5"/>
        <v>112</v>
      </c>
      <c r="G8" s="37">
        <f t="shared" si="6"/>
        <v>1206</v>
      </c>
      <c r="H8" s="37">
        <f t="shared" si="7"/>
        <v>1327</v>
      </c>
      <c r="I8" s="37" t="s">
        <v>37</v>
      </c>
      <c r="J8" s="37" t="s">
        <v>43</v>
      </c>
      <c r="AE8">
        <v>7</v>
      </c>
    </row>
    <row r="9" spans="1:31" x14ac:dyDescent="0.25">
      <c r="A9" s="37">
        <v>303</v>
      </c>
      <c r="B9" s="37">
        <v>156.4</v>
      </c>
      <c r="C9" s="169">
        <f t="shared" si="4"/>
        <v>1683.4895999999999</v>
      </c>
      <c r="D9" s="37">
        <v>10.31</v>
      </c>
      <c r="E9" s="169">
        <f t="shared" si="0"/>
        <v>110.97684</v>
      </c>
      <c r="F9" s="37">
        <f t="shared" si="5"/>
        <v>167</v>
      </c>
      <c r="G9" s="37">
        <f t="shared" si="6"/>
        <v>1798</v>
      </c>
      <c r="H9" s="37">
        <f t="shared" si="7"/>
        <v>1978</v>
      </c>
      <c r="I9" s="37" t="s">
        <v>38</v>
      </c>
      <c r="J9" s="37" t="s">
        <v>46</v>
      </c>
      <c r="AE9">
        <v>2</v>
      </c>
    </row>
    <row r="10" spans="1:31" x14ac:dyDescent="0.25">
      <c r="A10" s="37">
        <v>401</v>
      </c>
      <c r="B10" s="37">
        <v>110.09</v>
      </c>
      <c r="C10" s="169">
        <f t="shared" si="4"/>
        <v>1185.0087599999999</v>
      </c>
      <c r="D10" s="37">
        <v>4.0999999999999996</v>
      </c>
      <c r="E10" s="169">
        <f t="shared" si="0"/>
        <v>44.132399999999997</v>
      </c>
      <c r="F10" s="37">
        <f t="shared" si="5"/>
        <v>114</v>
      </c>
      <c r="G10" s="37">
        <f t="shared" si="6"/>
        <v>1227</v>
      </c>
      <c r="H10" s="37">
        <f t="shared" si="7"/>
        <v>1350</v>
      </c>
      <c r="I10" s="37" t="s">
        <v>37</v>
      </c>
      <c r="J10" s="37" t="s">
        <v>43</v>
      </c>
      <c r="AE10">
        <v>1</v>
      </c>
    </row>
    <row r="11" spans="1:31" x14ac:dyDescent="0.25">
      <c r="A11" s="37">
        <v>402</v>
      </c>
      <c r="B11" s="37">
        <v>108.61</v>
      </c>
      <c r="C11" s="169">
        <f t="shared" si="4"/>
        <v>1169.0780399999999</v>
      </c>
      <c r="D11" s="37">
        <v>5.28</v>
      </c>
      <c r="E11" s="169">
        <f t="shared" si="0"/>
        <v>56.833919999999999</v>
      </c>
      <c r="F11" s="37">
        <f t="shared" si="5"/>
        <v>114</v>
      </c>
      <c r="G11" s="37">
        <f t="shared" si="6"/>
        <v>1227</v>
      </c>
      <c r="H11" s="37">
        <f t="shared" si="7"/>
        <v>1350</v>
      </c>
      <c r="I11" s="37" t="s">
        <v>37</v>
      </c>
      <c r="J11" s="37" t="s">
        <v>43</v>
      </c>
      <c r="AE11">
        <v>1</v>
      </c>
    </row>
    <row r="12" spans="1:31" x14ac:dyDescent="0.25">
      <c r="A12" s="37">
        <v>403</v>
      </c>
      <c r="B12" s="37">
        <v>156.4</v>
      </c>
      <c r="C12" s="169">
        <f t="shared" si="4"/>
        <v>1683.4895999999999</v>
      </c>
      <c r="D12" s="37">
        <v>10.31</v>
      </c>
      <c r="E12" s="169">
        <f t="shared" si="0"/>
        <v>110.97684</v>
      </c>
      <c r="F12" s="37">
        <f t="shared" si="5"/>
        <v>167</v>
      </c>
      <c r="G12" s="37">
        <f t="shared" si="6"/>
        <v>1798</v>
      </c>
      <c r="H12" s="37">
        <f t="shared" si="7"/>
        <v>1978</v>
      </c>
      <c r="I12" s="37" t="s">
        <v>38</v>
      </c>
      <c r="J12" s="37" t="s">
        <v>46</v>
      </c>
      <c r="P12">
        <f>6+4+1+2+1+7+2+1+1+11+2+5+4+2+3</f>
        <v>52</v>
      </c>
      <c r="AE12">
        <v>11</v>
      </c>
    </row>
    <row r="13" spans="1:31" x14ac:dyDescent="0.25">
      <c r="A13" s="37">
        <v>501</v>
      </c>
      <c r="B13" s="37">
        <v>110.09</v>
      </c>
      <c r="C13" s="169">
        <f t="shared" si="4"/>
        <v>1185.0087599999999</v>
      </c>
      <c r="D13" s="37">
        <v>4.0999999999999996</v>
      </c>
      <c r="E13" s="169">
        <f t="shared" si="0"/>
        <v>44.132399999999997</v>
      </c>
      <c r="F13" s="37">
        <f t="shared" si="5"/>
        <v>114</v>
      </c>
      <c r="G13" s="37">
        <f t="shared" si="6"/>
        <v>1227</v>
      </c>
      <c r="H13" s="37">
        <f t="shared" si="7"/>
        <v>1350</v>
      </c>
      <c r="I13" s="37" t="s">
        <v>37</v>
      </c>
      <c r="J13" s="37" t="s">
        <v>43</v>
      </c>
      <c r="AE13">
        <v>2</v>
      </c>
    </row>
    <row r="14" spans="1:31" x14ac:dyDescent="0.25">
      <c r="A14" s="37">
        <v>502</v>
      </c>
      <c r="B14" s="37">
        <v>108.61</v>
      </c>
      <c r="C14" s="169">
        <f t="shared" si="4"/>
        <v>1169.0780399999999</v>
      </c>
      <c r="D14" s="37">
        <v>5.28</v>
      </c>
      <c r="E14" s="169">
        <f t="shared" si="0"/>
        <v>56.833919999999999</v>
      </c>
      <c r="F14" s="37">
        <f t="shared" si="5"/>
        <v>114</v>
      </c>
      <c r="G14" s="37">
        <f t="shared" si="6"/>
        <v>1227</v>
      </c>
      <c r="H14" s="37">
        <f t="shared" si="7"/>
        <v>1350</v>
      </c>
      <c r="I14" s="37" t="s">
        <v>37</v>
      </c>
      <c r="J14" s="37" t="s">
        <v>43</v>
      </c>
      <c r="AE14">
        <v>5</v>
      </c>
    </row>
    <row r="15" spans="1:31" x14ac:dyDescent="0.25">
      <c r="A15" s="37">
        <v>503</v>
      </c>
      <c r="B15" s="37">
        <v>156.4</v>
      </c>
      <c r="C15" s="169">
        <f t="shared" si="4"/>
        <v>1683.4895999999999</v>
      </c>
      <c r="D15" s="37">
        <v>10.31</v>
      </c>
      <c r="E15" s="169">
        <f t="shared" si="0"/>
        <v>110.97684</v>
      </c>
      <c r="F15" s="37">
        <f t="shared" si="5"/>
        <v>167</v>
      </c>
      <c r="G15" s="37">
        <f t="shared" si="6"/>
        <v>1798</v>
      </c>
      <c r="H15" s="37">
        <f t="shared" si="7"/>
        <v>1978</v>
      </c>
      <c r="I15" s="37" t="s">
        <v>38</v>
      </c>
      <c r="J15" s="37" t="s">
        <v>46</v>
      </c>
      <c r="T15">
        <f>4+1+1+13+11+2</f>
        <v>32</v>
      </c>
      <c r="AE15">
        <v>4</v>
      </c>
    </row>
    <row r="16" spans="1:31" x14ac:dyDescent="0.25">
      <c r="A16" s="37">
        <v>601</v>
      </c>
      <c r="B16" s="37">
        <v>110.09</v>
      </c>
      <c r="C16" s="169">
        <f t="shared" si="4"/>
        <v>1185.0087599999999</v>
      </c>
      <c r="D16" s="37">
        <v>4.0999999999999996</v>
      </c>
      <c r="E16" s="169">
        <f t="shared" si="0"/>
        <v>44.132399999999997</v>
      </c>
      <c r="F16" s="37">
        <f t="shared" si="5"/>
        <v>114</v>
      </c>
      <c r="G16" s="37">
        <f t="shared" si="6"/>
        <v>1227</v>
      </c>
      <c r="H16" s="37">
        <f t="shared" si="7"/>
        <v>1350</v>
      </c>
      <c r="I16" s="37" t="s">
        <v>38</v>
      </c>
      <c r="J16" s="37" t="s">
        <v>43</v>
      </c>
      <c r="AE16">
        <v>2</v>
      </c>
    </row>
    <row r="17" spans="1:31" x14ac:dyDescent="0.25">
      <c r="A17" s="37">
        <v>602</v>
      </c>
      <c r="B17" s="37">
        <v>108.61</v>
      </c>
      <c r="C17" s="169">
        <f t="shared" si="4"/>
        <v>1169.0780399999999</v>
      </c>
      <c r="D17" s="37">
        <v>5.28</v>
      </c>
      <c r="E17" s="169">
        <f t="shared" si="0"/>
        <v>56.833919999999999</v>
      </c>
      <c r="F17" s="37">
        <f t="shared" si="5"/>
        <v>114</v>
      </c>
      <c r="G17" s="37">
        <f t="shared" si="6"/>
        <v>1227</v>
      </c>
      <c r="H17" s="37">
        <f t="shared" si="7"/>
        <v>1350</v>
      </c>
      <c r="I17" s="37" t="s">
        <v>37</v>
      </c>
      <c r="J17" s="37" t="s">
        <v>43</v>
      </c>
      <c r="AE17">
        <v>3</v>
      </c>
    </row>
    <row r="18" spans="1:31" x14ac:dyDescent="0.25">
      <c r="A18" s="37">
        <v>603</v>
      </c>
      <c r="B18" s="37">
        <v>156.4</v>
      </c>
      <c r="C18" s="169">
        <f t="shared" si="4"/>
        <v>1683.4895999999999</v>
      </c>
      <c r="D18" s="37">
        <v>10.31</v>
      </c>
      <c r="E18" s="169">
        <f t="shared" si="0"/>
        <v>110.97684</v>
      </c>
      <c r="F18" s="37">
        <f t="shared" si="5"/>
        <v>167</v>
      </c>
      <c r="G18" s="37">
        <f t="shared" si="6"/>
        <v>1798</v>
      </c>
      <c r="H18" s="37">
        <f t="shared" si="7"/>
        <v>1978</v>
      </c>
      <c r="I18" s="37" t="s">
        <v>38</v>
      </c>
      <c r="J18" s="37" t="s">
        <v>46</v>
      </c>
      <c r="AE18" s="5">
        <f>SUM(AE3:AE17)</f>
        <v>52</v>
      </c>
    </row>
    <row r="19" spans="1:31" x14ac:dyDescent="0.25">
      <c r="A19" s="39">
        <v>701</v>
      </c>
      <c r="B19" s="37">
        <v>110.09</v>
      </c>
      <c r="C19" s="169">
        <f t="shared" si="4"/>
        <v>1185.0087599999999</v>
      </c>
      <c r="D19" s="37">
        <v>4.0999999999999996</v>
      </c>
      <c r="E19" s="169">
        <f t="shared" si="0"/>
        <v>44.132399999999997</v>
      </c>
      <c r="F19" s="37">
        <f t="shared" si="5"/>
        <v>114</v>
      </c>
      <c r="G19" s="37">
        <f t="shared" si="6"/>
        <v>1227</v>
      </c>
      <c r="H19" s="37">
        <f t="shared" si="7"/>
        <v>1350</v>
      </c>
      <c r="I19" s="37" t="s">
        <v>37</v>
      </c>
      <c r="J19" s="37" t="s">
        <v>43</v>
      </c>
    </row>
    <row r="20" spans="1:31" x14ac:dyDescent="0.25">
      <c r="A20" s="37">
        <v>702</v>
      </c>
      <c r="B20" s="37">
        <v>108.61</v>
      </c>
      <c r="C20" s="169">
        <f t="shared" si="4"/>
        <v>1169.0780399999999</v>
      </c>
      <c r="D20" s="37">
        <v>5.28</v>
      </c>
      <c r="E20" s="169">
        <f t="shared" si="0"/>
        <v>56.833919999999999</v>
      </c>
      <c r="F20" s="37">
        <f t="shared" si="5"/>
        <v>114</v>
      </c>
      <c r="G20" s="37">
        <f t="shared" si="6"/>
        <v>1227</v>
      </c>
      <c r="H20" s="37">
        <f t="shared" si="7"/>
        <v>1350</v>
      </c>
      <c r="I20" s="37" t="s">
        <v>37</v>
      </c>
      <c r="J20" s="37" t="s">
        <v>43</v>
      </c>
    </row>
    <row r="21" spans="1:31" x14ac:dyDescent="0.25">
      <c r="A21" s="37">
        <v>703</v>
      </c>
      <c r="B21" s="37">
        <v>156.4</v>
      </c>
      <c r="C21" s="169">
        <f t="shared" si="4"/>
        <v>1683.4895999999999</v>
      </c>
      <c r="D21" s="37">
        <v>10.31</v>
      </c>
      <c r="E21" s="169">
        <f t="shared" si="0"/>
        <v>110.97684</v>
      </c>
      <c r="F21" s="37">
        <f t="shared" si="5"/>
        <v>167</v>
      </c>
      <c r="G21" s="37">
        <f t="shared" si="6"/>
        <v>1798</v>
      </c>
      <c r="H21" s="37">
        <f t="shared" si="7"/>
        <v>1978</v>
      </c>
      <c r="I21" s="37" t="s">
        <v>38</v>
      </c>
      <c r="J21" s="37" t="s">
        <v>46</v>
      </c>
    </row>
    <row r="22" spans="1:31" x14ac:dyDescent="0.25">
      <c r="A22" s="37">
        <v>801</v>
      </c>
      <c r="B22" s="37">
        <v>116.89</v>
      </c>
      <c r="C22" s="169">
        <f t="shared" si="4"/>
        <v>1258.2039599999998</v>
      </c>
      <c r="D22" s="37">
        <v>8.64</v>
      </c>
      <c r="E22" s="169">
        <f t="shared" si="0"/>
        <v>93.000960000000006</v>
      </c>
      <c r="F22" s="37">
        <f t="shared" si="5"/>
        <v>126</v>
      </c>
      <c r="G22" s="37">
        <f t="shared" si="6"/>
        <v>1356</v>
      </c>
      <c r="H22" s="37">
        <f t="shared" si="7"/>
        <v>1492</v>
      </c>
      <c r="I22" s="37" t="s">
        <v>37</v>
      </c>
      <c r="J22" s="37" t="s">
        <v>43</v>
      </c>
    </row>
    <row r="23" spans="1:31" x14ac:dyDescent="0.25">
      <c r="A23" s="37">
        <v>802</v>
      </c>
      <c r="B23" s="37">
        <v>108.59</v>
      </c>
      <c r="C23" s="169">
        <f t="shared" si="4"/>
        <v>1168.86276</v>
      </c>
      <c r="D23" s="37">
        <v>5.27</v>
      </c>
      <c r="E23" s="169">
        <f t="shared" si="0"/>
        <v>56.726279999999988</v>
      </c>
      <c r="F23" s="37">
        <f t="shared" si="5"/>
        <v>114</v>
      </c>
      <c r="G23" s="37">
        <f t="shared" si="6"/>
        <v>1227</v>
      </c>
      <c r="H23" s="37">
        <f t="shared" si="7"/>
        <v>1350</v>
      </c>
      <c r="I23" s="37" t="s">
        <v>37</v>
      </c>
      <c r="J23" s="37" t="s">
        <v>43</v>
      </c>
    </row>
    <row r="24" spans="1:31" x14ac:dyDescent="0.25">
      <c r="A24" s="37">
        <v>803</v>
      </c>
      <c r="B24" s="37">
        <v>156.38999999999999</v>
      </c>
      <c r="C24" s="169">
        <f t="shared" si="4"/>
        <v>1683.3819599999997</v>
      </c>
      <c r="D24" s="37">
        <v>10.31</v>
      </c>
      <c r="E24" s="169">
        <f t="shared" si="0"/>
        <v>110.97684</v>
      </c>
      <c r="F24" s="37">
        <f t="shared" si="5"/>
        <v>167</v>
      </c>
      <c r="G24" s="37">
        <f t="shared" si="6"/>
        <v>1798</v>
      </c>
      <c r="H24" s="37">
        <f t="shared" si="7"/>
        <v>1978</v>
      </c>
      <c r="I24" s="37" t="s">
        <v>38</v>
      </c>
      <c r="J24" s="37" t="s">
        <v>46</v>
      </c>
    </row>
    <row r="25" spans="1:31" x14ac:dyDescent="0.25">
      <c r="A25" s="37">
        <v>901</v>
      </c>
      <c r="B25" s="37">
        <v>116.89</v>
      </c>
      <c r="C25" s="169">
        <f t="shared" si="4"/>
        <v>1258.2039599999998</v>
      </c>
      <c r="D25" s="37">
        <v>8.64</v>
      </c>
      <c r="E25" s="169">
        <f t="shared" si="0"/>
        <v>93.000960000000006</v>
      </c>
      <c r="F25" s="37">
        <f t="shared" si="5"/>
        <v>126</v>
      </c>
      <c r="G25" s="37">
        <f t="shared" si="6"/>
        <v>1356</v>
      </c>
      <c r="H25" s="37">
        <f t="shared" si="7"/>
        <v>1492</v>
      </c>
      <c r="I25" s="37" t="s">
        <v>38</v>
      </c>
      <c r="J25" s="37" t="s">
        <v>43</v>
      </c>
    </row>
    <row r="26" spans="1:31" x14ac:dyDescent="0.25">
      <c r="A26" s="37">
        <v>902</v>
      </c>
      <c r="B26" s="37">
        <v>108.59</v>
      </c>
      <c r="C26" s="169">
        <f t="shared" si="4"/>
        <v>1168.86276</v>
      </c>
      <c r="D26" s="37">
        <v>5.27</v>
      </c>
      <c r="E26" s="169">
        <f t="shared" si="0"/>
        <v>56.726279999999988</v>
      </c>
      <c r="F26" s="37">
        <f t="shared" si="5"/>
        <v>114</v>
      </c>
      <c r="G26" s="37">
        <f t="shared" si="6"/>
        <v>1227</v>
      </c>
      <c r="H26" s="37">
        <f t="shared" si="7"/>
        <v>1350</v>
      </c>
      <c r="I26" s="37" t="s">
        <v>37</v>
      </c>
      <c r="J26" s="37" t="s">
        <v>43</v>
      </c>
    </row>
    <row r="27" spans="1:31" x14ac:dyDescent="0.25">
      <c r="A27" s="37">
        <v>903</v>
      </c>
      <c r="B27" s="37">
        <v>156.38999999999999</v>
      </c>
      <c r="C27" s="169">
        <f t="shared" si="4"/>
        <v>1683.3819599999997</v>
      </c>
      <c r="D27" s="37">
        <v>10.31</v>
      </c>
      <c r="E27" s="169">
        <f t="shared" si="0"/>
        <v>110.97684</v>
      </c>
      <c r="F27" s="37">
        <f t="shared" si="5"/>
        <v>167</v>
      </c>
      <c r="G27" s="37">
        <f t="shared" si="6"/>
        <v>1798</v>
      </c>
      <c r="H27" s="37">
        <f t="shared" si="7"/>
        <v>1978</v>
      </c>
      <c r="I27" s="37" t="s">
        <v>38</v>
      </c>
      <c r="J27" s="37" t="s">
        <v>46</v>
      </c>
    </row>
    <row r="28" spans="1:31" x14ac:dyDescent="0.25">
      <c r="A28" s="37">
        <v>1001</v>
      </c>
      <c r="B28" s="37">
        <v>116.89</v>
      </c>
      <c r="C28" s="169">
        <f t="shared" si="4"/>
        <v>1258.2039599999998</v>
      </c>
      <c r="D28" s="37">
        <v>8.64</v>
      </c>
      <c r="E28" s="169">
        <f t="shared" si="0"/>
        <v>93.000960000000006</v>
      </c>
      <c r="F28" s="37">
        <f t="shared" si="5"/>
        <v>126</v>
      </c>
      <c r="G28" s="37">
        <f t="shared" si="6"/>
        <v>1356</v>
      </c>
      <c r="H28" s="37">
        <f t="shared" si="7"/>
        <v>1492</v>
      </c>
      <c r="I28" s="37" t="s">
        <v>38</v>
      </c>
      <c r="J28" s="37" t="s">
        <v>43</v>
      </c>
    </row>
    <row r="29" spans="1:31" x14ac:dyDescent="0.25">
      <c r="A29" s="37">
        <v>1002</v>
      </c>
      <c r="B29" s="37">
        <v>108.59</v>
      </c>
      <c r="C29" s="169">
        <f t="shared" si="4"/>
        <v>1168.86276</v>
      </c>
      <c r="D29" s="37">
        <v>5.27</v>
      </c>
      <c r="E29" s="169">
        <f t="shared" si="0"/>
        <v>56.726279999999988</v>
      </c>
      <c r="F29" s="37">
        <f t="shared" si="5"/>
        <v>114</v>
      </c>
      <c r="G29" s="37">
        <f t="shared" si="6"/>
        <v>1227</v>
      </c>
      <c r="H29" s="37">
        <f t="shared" si="7"/>
        <v>1350</v>
      </c>
      <c r="I29" s="37" t="s">
        <v>37</v>
      </c>
      <c r="J29" s="37" t="s">
        <v>43</v>
      </c>
    </row>
    <row r="30" spans="1:31" x14ac:dyDescent="0.25">
      <c r="A30" s="37">
        <v>1003</v>
      </c>
      <c r="B30" s="37">
        <v>156.38999999999999</v>
      </c>
      <c r="C30" s="169">
        <f t="shared" si="4"/>
        <v>1683.3819599999997</v>
      </c>
      <c r="D30" s="37">
        <v>10.31</v>
      </c>
      <c r="E30" s="169">
        <f t="shared" si="0"/>
        <v>110.97684</v>
      </c>
      <c r="F30" s="37">
        <f t="shared" si="5"/>
        <v>167</v>
      </c>
      <c r="G30" s="37">
        <f t="shared" si="6"/>
        <v>1798</v>
      </c>
      <c r="H30" s="37">
        <f t="shared" si="7"/>
        <v>1978</v>
      </c>
      <c r="I30" s="37" t="s">
        <v>38</v>
      </c>
      <c r="J30" s="37" t="s">
        <v>46</v>
      </c>
    </row>
    <row r="31" spans="1:31" x14ac:dyDescent="0.25">
      <c r="A31" s="37">
        <v>1101</v>
      </c>
      <c r="B31" s="37">
        <v>116.89</v>
      </c>
      <c r="C31" s="169">
        <f t="shared" si="4"/>
        <v>1258.2039599999998</v>
      </c>
      <c r="D31" s="37">
        <v>8.64</v>
      </c>
      <c r="E31" s="169">
        <f t="shared" si="0"/>
        <v>93.000960000000006</v>
      </c>
      <c r="F31" s="37">
        <f t="shared" si="5"/>
        <v>126</v>
      </c>
      <c r="G31" s="37">
        <f t="shared" si="6"/>
        <v>1356</v>
      </c>
      <c r="H31" s="37">
        <f t="shared" si="7"/>
        <v>1492</v>
      </c>
      <c r="I31" s="37" t="s">
        <v>38</v>
      </c>
      <c r="J31" s="37" t="s">
        <v>43</v>
      </c>
    </row>
    <row r="32" spans="1:31" x14ac:dyDescent="0.25">
      <c r="A32" s="37">
        <v>1102</v>
      </c>
      <c r="B32" s="37">
        <v>108.59</v>
      </c>
      <c r="C32" s="169">
        <f t="shared" si="4"/>
        <v>1168.86276</v>
      </c>
      <c r="D32" s="37">
        <v>5.27</v>
      </c>
      <c r="E32" s="169">
        <f t="shared" si="0"/>
        <v>56.726279999999988</v>
      </c>
      <c r="F32" s="37">
        <f t="shared" si="5"/>
        <v>114</v>
      </c>
      <c r="G32" s="37">
        <f t="shared" si="6"/>
        <v>1227</v>
      </c>
      <c r="H32" s="37">
        <f t="shared" si="7"/>
        <v>1350</v>
      </c>
      <c r="I32" s="37" t="s">
        <v>37</v>
      </c>
      <c r="J32" s="37" t="s">
        <v>43</v>
      </c>
    </row>
    <row r="33" spans="1:10" x14ac:dyDescent="0.25">
      <c r="A33" s="37">
        <v>1103</v>
      </c>
      <c r="B33" s="37">
        <v>156.38999999999999</v>
      </c>
      <c r="C33" s="169">
        <f t="shared" si="4"/>
        <v>1683.3819599999997</v>
      </c>
      <c r="D33" s="37">
        <v>10.31</v>
      </c>
      <c r="E33" s="169">
        <f t="shared" si="0"/>
        <v>110.97684</v>
      </c>
      <c r="F33" s="37">
        <f t="shared" si="5"/>
        <v>167</v>
      </c>
      <c r="G33" s="37">
        <f t="shared" si="6"/>
        <v>1798</v>
      </c>
      <c r="H33" s="37">
        <f t="shared" si="7"/>
        <v>1978</v>
      </c>
      <c r="I33" s="37" t="s">
        <v>38</v>
      </c>
      <c r="J33" s="37" t="s">
        <v>46</v>
      </c>
    </row>
    <row r="34" spans="1:10" x14ac:dyDescent="0.25">
      <c r="A34" s="37">
        <v>1201</v>
      </c>
      <c r="B34" s="37">
        <v>116.89</v>
      </c>
      <c r="C34" s="169">
        <f t="shared" si="4"/>
        <v>1258.2039599999998</v>
      </c>
      <c r="D34" s="37">
        <v>8.64</v>
      </c>
      <c r="E34" s="169">
        <f t="shared" si="0"/>
        <v>93.000960000000006</v>
      </c>
      <c r="F34" s="37">
        <f t="shared" si="5"/>
        <v>126</v>
      </c>
      <c r="G34" s="37">
        <f t="shared" si="6"/>
        <v>1356</v>
      </c>
      <c r="H34" s="37">
        <f t="shared" si="7"/>
        <v>1492</v>
      </c>
      <c r="I34" s="37" t="s">
        <v>37</v>
      </c>
      <c r="J34" s="37" t="s">
        <v>43</v>
      </c>
    </row>
    <row r="35" spans="1:10" x14ac:dyDescent="0.25">
      <c r="A35" s="37">
        <v>1202</v>
      </c>
      <c r="B35" s="37">
        <v>108.59</v>
      </c>
      <c r="C35" s="169">
        <f t="shared" si="4"/>
        <v>1168.86276</v>
      </c>
      <c r="D35" s="37">
        <v>5.27</v>
      </c>
      <c r="E35" s="169">
        <f t="shared" si="0"/>
        <v>56.726279999999988</v>
      </c>
      <c r="F35" s="37">
        <f t="shared" si="5"/>
        <v>114</v>
      </c>
      <c r="G35" s="37">
        <f t="shared" si="6"/>
        <v>1227</v>
      </c>
      <c r="H35" s="37">
        <f t="shared" si="7"/>
        <v>1350</v>
      </c>
      <c r="I35" s="37" t="s">
        <v>37</v>
      </c>
      <c r="J35" s="37" t="s">
        <v>43</v>
      </c>
    </row>
    <row r="36" spans="1:10" x14ac:dyDescent="0.25">
      <c r="A36" s="37">
        <v>1203</v>
      </c>
      <c r="B36" s="37">
        <v>156.38999999999999</v>
      </c>
      <c r="C36" s="169">
        <f t="shared" si="4"/>
        <v>1683.3819599999997</v>
      </c>
      <c r="D36" s="37">
        <v>10.31</v>
      </c>
      <c r="E36" s="169">
        <f t="shared" si="0"/>
        <v>110.97684</v>
      </c>
      <c r="F36" s="37">
        <f t="shared" ref="F36:F54" si="8">ROUND(D36+B36,0)</f>
        <v>167</v>
      </c>
      <c r="G36" s="37">
        <f t="shared" ref="G36:G54" si="9">ROUND(F36*10.764,0)</f>
        <v>1798</v>
      </c>
      <c r="H36" s="37">
        <f t="shared" ref="H36:H54" si="10">ROUND(G36*1.1,0)</f>
        <v>1978</v>
      </c>
      <c r="I36" s="37" t="s">
        <v>38</v>
      </c>
      <c r="J36" s="37" t="s">
        <v>46</v>
      </c>
    </row>
    <row r="37" spans="1:10" x14ac:dyDescent="0.25">
      <c r="A37" s="37">
        <v>1301</v>
      </c>
      <c r="B37" s="37">
        <v>116.89</v>
      </c>
      <c r="C37" s="169">
        <f t="shared" si="4"/>
        <v>1258.2039599999998</v>
      </c>
      <c r="D37" s="37">
        <v>8.64</v>
      </c>
      <c r="E37" s="169">
        <f t="shared" si="0"/>
        <v>93.000960000000006</v>
      </c>
      <c r="F37" s="37">
        <f t="shared" si="8"/>
        <v>126</v>
      </c>
      <c r="G37" s="37">
        <f t="shared" si="9"/>
        <v>1356</v>
      </c>
      <c r="H37" s="37">
        <f t="shared" si="10"/>
        <v>1492</v>
      </c>
      <c r="I37" s="37" t="s">
        <v>38</v>
      </c>
      <c r="J37" s="37" t="s">
        <v>43</v>
      </c>
    </row>
    <row r="38" spans="1:10" x14ac:dyDescent="0.25">
      <c r="A38" s="37">
        <v>1302</v>
      </c>
      <c r="B38" s="37">
        <v>108.59</v>
      </c>
      <c r="C38" s="169">
        <f t="shared" si="4"/>
        <v>1168.86276</v>
      </c>
      <c r="D38" s="37">
        <v>5.27</v>
      </c>
      <c r="E38" s="169">
        <f t="shared" si="0"/>
        <v>56.726279999999988</v>
      </c>
      <c r="F38" s="37">
        <f t="shared" si="8"/>
        <v>114</v>
      </c>
      <c r="G38" s="37">
        <f t="shared" si="9"/>
        <v>1227</v>
      </c>
      <c r="H38" s="37">
        <f t="shared" si="10"/>
        <v>1350</v>
      </c>
      <c r="I38" s="37" t="s">
        <v>37</v>
      </c>
      <c r="J38" s="37" t="s">
        <v>43</v>
      </c>
    </row>
    <row r="39" spans="1:10" x14ac:dyDescent="0.25">
      <c r="A39" s="37">
        <v>1303</v>
      </c>
      <c r="B39" s="37">
        <v>156.38999999999999</v>
      </c>
      <c r="C39" s="169">
        <f t="shared" si="4"/>
        <v>1683.3819599999997</v>
      </c>
      <c r="D39" s="37">
        <v>10.31</v>
      </c>
      <c r="E39" s="169">
        <f t="shared" si="0"/>
        <v>110.97684</v>
      </c>
      <c r="F39" s="37">
        <f t="shared" si="8"/>
        <v>167</v>
      </c>
      <c r="G39" s="37">
        <f t="shared" si="9"/>
        <v>1798</v>
      </c>
      <c r="H39" s="37">
        <f t="shared" si="10"/>
        <v>1978</v>
      </c>
      <c r="I39" s="37" t="s">
        <v>38</v>
      </c>
      <c r="J39" s="37" t="s">
        <v>46</v>
      </c>
    </row>
    <row r="40" spans="1:10" x14ac:dyDescent="0.25">
      <c r="A40" s="37">
        <v>1401</v>
      </c>
      <c r="B40" s="37">
        <v>116.89</v>
      </c>
      <c r="C40" s="169">
        <f t="shared" si="4"/>
        <v>1258.2039599999998</v>
      </c>
      <c r="D40" s="37">
        <v>8.64</v>
      </c>
      <c r="E40" s="169">
        <f t="shared" si="0"/>
        <v>93.000960000000006</v>
      </c>
      <c r="F40" s="37">
        <f t="shared" si="8"/>
        <v>126</v>
      </c>
      <c r="G40" s="37">
        <f t="shared" si="9"/>
        <v>1356</v>
      </c>
      <c r="H40" s="37">
        <f t="shared" si="10"/>
        <v>1492</v>
      </c>
      <c r="I40" s="37" t="s">
        <v>37</v>
      </c>
      <c r="J40" s="37" t="s">
        <v>43</v>
      </c>
    </row>
    <row r="41" spans="1:10" x14ac:dyDescent="0.25">
      <c r="A41" s="37">
        <v>1402</v>
      </c>
      <c r="B41" s="37">
        <v>108.59</v>
      </c>
      <c r="C41" s="169">
        <f t="shared" si="4"/>
        <v>1168.86276</v>
      </c>
      <c r="D41" s="37">
        <v>5.27</v>
      </c>
      <c r="E41" s="169">
        <f t="shared" si="0"/>
        <v>56.726279999999988</v>
      </c>
      <c r="F41" s="37">
        <f t="shared" si="8"/>
        <v>114</v>
      </c>
      <c r="G41" s="37">
        <f t="shared" si="9"/>
        <v>1227</v>
      </c>
      <c r="H41" s="37">
        <f t="shared" si="10"/>
        <v>1350</v>
      </c>
      <c r="I41" s="37" t="s">
        <v>37</v>
      </c>
      <c r="J41" s="37" t="s">
        <v>43</v>
      </c>
    </row>
    <row r="42" spans="1:10" x14ac:dyDescent="0.25">
      <c r="A42" s="37">
        <v>1403</v>
      </c>
      <c r="B42" s="37">
        <v>156.38999999999999</v>
      </c>
      <c r="C42" s="169">
        <f t="shared" si="4"/>
        <v>1683.3819599999997</v>
      </c>
      <c r="D42" s="37">
        <v>10.31</v>
      </c>
      <c r="E42" s="169">
        <f t="shared" si="0"/>
        <v>110.97684</v>
      </c>
      <c r="F42" s="37">
        <f t="shared" si="8"/>
        <v>167</v>
      </c>
      <c r="G42" s="37">
        <f t="shared" si="9"/>
        <v>1798</v>
      </c>
      <c r="H42" s="37">
        <f t="shared" si="10"/>
        <v>1978</v>
      </c>
      <c r="I42" s="37" t="s">
        <v>38</v>
      </c>
      <c r="J42" s="37" t="s">
        <v>46</v>
      </c>
    </row>
    <row r="43" spans="1:10" x14ac:dyDescent="0.25">
      <c r="A43" s="37">
        <v>1501</v>
      </c>
      <c r="B43" s="37">
        <v>116.89</v>
      </c>
      <c r="C43" s="169">
        <f t="shared" si="4"/>
        <v>1258.2039599999998</v>
      </c>
      <c r="D43" s="37">
        <v>8.64</v>
      </c>
      <c r="E43" s="169">
        <f t="shared" si="0"/>
        <v>93.000960000000006</v>
      </c>
      <c r="F43" s="37">
        <f t="shared" si="8"/>
        <v>126</v>
      </c>
      <c r="G43" s="37">
        <f t="shared" si="9"/>
        <v>1356</v>
      </c>
      <c r="H43" s="37">
        <f t="shared" si="10"/>
        <v>1492</v>
      </c>
      <c r="I43" s="37" t="s">
        <v>37</v>
      </c>
      <c r="J43" s="37" t="s">
        <v>43</v>
      </c>
    </row>
    <row r="44" spans="1:10" x14ac:dyDescent="0.25">
      <c r="A44" s="37">
        <v>1502</v>
      </c>
      <c r="B44" s="37">
        <v>108.59</v>
      </c>
      <c r="C44" s="169">
        <f t="shared" si="4"/>
        <v>1168.86276</v>
      </c>
      <c r="D44" s="37">
        <v>5.27</v>
      </c>
      <c r="E44" s="169">
        <f t="shared" si="0"/>
        <v>56.726279999999988</v>
      </c>
      <c r="F44" s="37">
        <f t="shared" si="8"/>
        <v>114</v>
      </c>
      <c r="G44" s="37">
        <f t="shared" si="9"/>
        <v>1227</v>
      </c>
      <c r="H44" s="37">
        <f t="shared" si="10"/>
        <v>1350</v>
      </c>
      <c r="I44" s="37" t="s">
        <v>37</v>
      </c>
      <c r="J44" s="37" t="s">
        <v>43</v>
      </c>
    </row>
    <row r="45" spans="1:10" x14ac:dyDescent="0.25">
      <c r="A45" s="37">
        <v>1503</v>
      </c>
      <c r="B45" s="37">
        <v>156.38999999999999</v>
      </c>
      <c r="C45" s="169">
        <f t="shared" si="4"/>
        <v>1683.3819599999997</v>
      </c>
      <c r="D45" s="37">
        <v>10.31</v>
      </c>
      <c r="E45" s="169">
        <f t="shared" si="0"/>
        <v>110.97684</v>
      </c>
      <c r="F45" s="37">
        <f t="shared" si="8"/>
        <v>167</v>
      </c>
      <c r="G45" s="37">
        <f t="shared" si="9"/>
        <v>1798</v>
      </c>
      <c r="H45" s="37">
        <f t="shared" si="10"/>
        <v>1978</v>
      </c>
      <c r="I45" s="37" t="s">
        <v>38</v>
      </c>
      <c r="J45" s="37" t="s">
        <v>46</v>
      </c>
    </row>
    <row r="46" spans="1:10" x14ac:dyDescent="0.25">
      <c r="A46" s="37">
        <v>1601</v>
      </c>
      <c r="B46" s="37">
        <v>116.89</v>
      </c>
      <c r="C46" s="169">
        <f t="shared" si="4"/>
        <v>1258.2039599999998</v>
      </c>
      <c r="D46" s="37">
        <v>8.64</v>
      </c>
      <c r="E46" s="169">
        <f t="shared" si="0"/>
        <v>93.000960000000006</v>
      </c>
      <c r="F46" s="37">
        <f t="shared" si="8"/>
        <v>126</v>
      </c>
      <c r="G46" s="37">
        <f t="shared" si="9"/>
        <v>1356</v>
      </c>
      <c r="H46" s="37">
        <f t="shared" si="10"/>
        <v>1492</v>
      </c>
      <c r="I46" s="37" t="s">
        <v>37</v>
      </c>
      <c r="J46" s="37" t="s">
        <v>43</v>
      </c>
    </row>
    <row r="47" spans="1:10" x14ac:dyDescent="0.25">
      <c r="A47" s="37">
        <v>1602</v>
      </c>
      <c r="B47" s="37">
        <v>108.59</v>
      </c>
      <c r="C47" s="169">
        <f t="shared" si="4"/>
        <v>1168.86276</v>
      </c>
      <c r="D47" s="37">
        <v>5.27</v>
      </c>
      <c r="E47" s="169">
        <f t="shared" si="0"/>
        <v>56.726279999999988</v>
      </c>
      <c r="F47" s="37">
        <f t="shared" si="8"/>
        <v>114</v>
      </c>
      <c r="G47" s="37">
        <f t="shared" si="9"/>
        <v>1227</v>
      </c>
      <c r="H47" s="37">
        <f t="shared" si="10"/>
        <v>1350</v>
      </c>
      <c r="I47" s="37" t="s">
        <v>37</v>
      </c>
      <c r="J47" s="37" t="s">
        <v>43</v>
      </c>
    </row>
    <row r="48" spans="1:10" x14ac:dyDescent="0.25">
      <c r="A48" s="37">
        <v>1603</v>
      </c>
      <c r="B48" s="37">
        <v>156.38999999999999</v>
      </c>
      <c r="C48" s="169">
        <f t="shared" si="4"/>
        <v>1683.3819599999997</v>
      </c>
      <c r="D48" s="37">
        <v>10.31</v>
      </c>
      <c r="E48" s="169">
        <f t="shared" si="0"/>
        <v>110.97684</v>
      </c>
      <c r="F48" s="37">
        <f t="shared" si="8"/>
        <v>167</v>
      </c>
      <c r="G48" s="37">
        <f t="shared" si="9"/>
        <v>1798</v>
      </c>
      <c r="H48" s="37">
        <f t="shared" si="10"/>
        <v>1978</v>
      </c>
      <c r="I48" s="37" t="s">
        <v>38</v>
      </c>
      <c r="J48" s="37" t="s">
        <v>46</v>
      </c>
    </row>
    <row r="49" spans="1:10" x14ac:dyDescent="0.25">
      <c r="A49" s="37">
        <v>1701</v>
      </c>
      <c r="B49" s="37">
        <v>116.89</v>
      </c>
      <c r="C49" s="169">
        <f t="shared" si="4"/>
        <v>1258.2039599999998</v>
      </c>
      <c r="D49" s="37">
        <v>8.64</v>
      </c>
      <c r="E49" s="169">
        <f t="shared" si="0"/>
        <v>93.000960000000006</v>
      </c>
      <c r="F49" s="37">
        <f t="shared" si="8"/>
        <v>126</v>
      </c>
      <c r="G49" s="37">
        <f t="shared" si="9"/>
        <v>1356</v>
      </c>
      <c r="H49" s="37">
        <f t="shared" si="10"/>
        <v>1492</v>
      </c>
      <c r="I49" s="37" t="s">
        <v>37</v>
      </c>
      <c r="J49" s="37" t="s">
        <v>43</v>
      </c>
    </row>
    <row r="50" spans="1:10" x14ac:dyDescent="0.25">
      <c r="A50" s="37">
        <v>1702</v>
      </c>
      <c r="B50" s="37">
        <v>108.59</v>
      </c>
      <c r="C50" s="169">
        <f t="shared" si="4"/>
        <v>1168.86276</v>
      </c>
      <c r="D50" s="37">
        <v>5.27</v>
      </c>
      <c r="E50" s="169">
        <f t="shared" si="0"/>
        <v>56.726279999999988</v>
      </c>
      <c r="F50" s="37">
        <f t="shared" si="8"/>
        <v>114</v>
      </c>
      <c r="G50" s="37">
        <f t="shared" si="9"/>
        <v>1227</v>
      </c>
      <c r="H50" s="37">
        <f t="shared" si="10"/>
        <v>1350</v>
      </c>
      <c r="I50" s="37" t="s">
        <v>37</v>
      </c>
      <c r="J50" s="37" t="s">
        <v>43</v>
      </c>
    </row>
    <row r="51" spans="1:10" x14ac:dyDescent="0.25">
      <c r="A51" s="37">
        <v>1703</v>
      </c>
      <c r="B51" s="37">
        <v>156.38999999999999</v>
      </c>
      <c r="C51" s="169">
        <f t="shared" si="4"/>
        <v>1683.3819599999997</v>
      </c>
      <c r="D51" s="37">
        <v>10.31</v>
      </c>
      <c r="E51" s="169">
        <f t="shared" si="0"/>
        <v>110.97684</v>
      </c>
      <c r="F51" s="37">
        <f t="shared" si="8"/>
        <v>167</v>
      </c>
      <c r="G51" s="37">
        <f t="shared" si="9"/>
        <v>1798</v>
      </c>
      <c r="H51" s="37">
        <f t="shared" si="10"/>
        <v>1978</v>
      </c>
      <c r="I51" s="37" t="s">
        <v>38</v>
      </c>
      <c r="J51" s="37" t="s">
        <v>46</v>
      </c>
    </row>
    <row r="52" spans="1:10" x14ac:dyDescent="0.25">
      <c r="A52" s="37">
        <v>1801</v>
      </c>
      <c r="B52" s="37">
        <v>116.89</v>
      </c>
      <c r="C52" s="169">
        <f t="shared" si="4"/>
        <v>1258.2039599999998</v>
      </c>
      <c r="D52" s="37">
        <v>8.64</v>
      </c>
      <c r="E52" s="169">
        <f t="shared" si="0"/>
        <v>93.000960000000006</v>
      </c>
      <c r="F52" s="37">
        <f t="shared" si="8"/>
        <v>126</v>
      </c>
      <c r="G52" s="37">
        <f t="shared" si="9"/>
        <v>1356</v>
      </c>
      <c r="H52" s="37">
        <f t="shared" si="10"/>
        <v>1492</v>
      </c>
      <c r="I52" s="37" t="s">
        <v>37</v>
      </c>
      <c r="J52" s="37" t="s">
        <v>43</v>
      </c>
    </row>
    <row r="53" spans="1:10" x14ac:dyDescent="0.25">
      <c r="A53" s="37">
        <v>1802</v>
      </c>
      <c r="B53" s="37">
        <v>108.59</v>
      </c>
      <c r="C53" s="169">
        <f t="shared" si="4"/>
        <v>1168.86276</v>
      </c>
      <c r="D53" s="37">
        <v>5.27</v>
      </c>
      <c r="E53" s="169">
        <f t="shared" si="0"/>
        <v>56.726279999999988</v>
      </c>
      <c r="F53" s="37">
        <f t="shared" si="8"/>
        <v>114</v>
      </c>
      <c r="G53" s="37">
        <f t="shared" si="9"/>
        <v>1227</v>
      </c>
      <c r="H53" s="37">
        <f t="shared" si="10"/>
        <v>1350</v>
      </c>
      <c r="I53" s="37" t="s">
        <v>37</v>
      </c>
      <c r="J53" s="37" t="s">
        <v>43</v>
      </c>
    </row>
    <row r="54" spans="1:10" x14ac:dyDescent="0.25">
      <c r="A54" s="37">
        <v>1803</v>
      </c>
      <c r="B54" s="37">
        <v>156.38999999999999</v>
      </c>
      <c r="C54" s="169">
        <f t="shared" si="4"/>
        <v>1683.3819599999997</v>
      </c>
      <c r="D54" s="37">
        <v>10.31</v>
      </c>
      <c r="E54" s="169">
        <f t="shared" si="0"/>
        <v>110.97684</v>
      </c>
      <c r="F54" s="37">
        <f t="shared" si="8"/>
        <v>167</v>
      </c>
      <c r="G54" s="37">
        <f t="shared" si="9"/>
        <v>1798</v>
      </c>
      <c r="H54" s="37">
        <f t="shared" si="10"/>
        <v>1978</v>
      </c>
      <c r="I54" s="37" t="s">
        <v>38</v>
      </c>
      <c r="J54" s="37" t="s">
        <v>46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4B5DA-7C7C-494F-9073-DFB081888B6A}">
  <dimension ref="A1:AC36"/>
  <sheetViews>
    <sheetView topLeftCell="O1" zoomScale="130" zoomScaleNormal="130" workbookViewId="0">
      <selection activeCell="AC12" sqref="AC12"/>
    </sheetView>
  </sheetViews>
  <sheetFormatPr defaultRowHeight="15" x14ac:dyDescent="0.25"/>
  <sheetData>
    <row r="1" spans="1:29" ht="26.25" x14ac:dyDescent="0.4">
      <c r="B1" s="35" t="s">
        <v>52</v>
      </c>
      <c r="C1" s="35"/>
      <c r="V1" s="34"/>
    </row>
    <row r="2" spans="1:29" x14ac:dyDescent="0.25">
      <c r="A2" s="41" t="s">
        <v>0</v>
      </c>
      <c r="B2" s="41" t="s">
        <v>33</v>
      </c>
      <c r="C2" s="41"/>
      <c r="D2" s="41" t="s">
        <v>34</v>
      </c>
      <c r="E2" s="41"/>
      <c r="F2" s="41" t="s">
        <v>35</v>
      </c>
      <c r="G2" s="41" t="s">
        <v>36</v>
      </c>
      <c r="H2" s="41" t="s">
        <v>9</v>
      </c>
      <c r="I2" s="41"/>
      <c r="J2" s="41" t="s">
        <v>14</v>
      </c>
    </row>
    <row r="3" spans="1:29" x14ac:dyDescent="0.25">
      <c r="A3">
        <v>201</v>
      </c>
      <c r="B3">
        <v>140.47</v>
      </c>
      <c r="C3" s="3">
        <f>B3*10.764</f>
        <v>1512.0190799999998</v>
      </c>
      <c r="D3">
        <v>9.7899999999999991</v>
      </c>
      <c r="E3" s="3">
        <f t="shared" ref="E3:E36" si="0">D3*10.764</f>
        <v>105.37955999999998</v>
      </c>
      <c r="F3">
        <f t="shared" ref="F3:F13" si="1">ROUND(D3+B3,0)</f>
        <v>150</v>
      </c>
      <c r="G3">
        <f t="shared" ref="G3:G13" si="2">ROUND(F3*10.764,0)</f>
        <v>1615</v>
      </c>
      <c r="H3">
        <f t="shared" ref="H3:H13" si="3">ROUND(G3*1.1,0)</f>
        <v>1777</v>
      </c>
      <c r="I3" t="s">
        <v>38</v>
      </c>
      <c r="J3" t="s">
        <v>46</v>
      </c>
    </row>
    <row r="4" spans="1:29" x14ac:dyDescent="0.25">
      <c r="A4">
        <v>202</v>
      </c>
      <c r="B4">
        <v>181.19</v>
      </c>
      <c r="C4" s="3">
        <f t="shared" ref="C4:C36" si="4">B4*10.764</f>
        <v>1950.3291599999998</v>
      </c>
      <c r="D4">
        <v>20.64</v>
      </c>
      <c r="E4" s="3">
        <f t="shared" si="0"/>
        <v>222.16896</v>
      </c>
      <c r="F4">
        <f t="shared" si="1"/>
        <v>202</v>
      </c>
      <c r="G4">
        <f t="shared" si="2"/>
        <v>2174</v>
      </c>
      <c r="H4">
        <f t="shared" si="3"/>
        <v>2391</v>
      </c>
      <c r="I4" t="s">
        <v>38</v>
      </c>
      <c r="J4" t="s">
        <v>46</v>
      </c>
      <c r="AC4">
        <v>1</v>
      </c>
    </row>
    <row r="5" spans="1:29" x14ac:dyDescent="0.25">
      <c r="A5">
        <v>301</v>
      </c>
      <c r="B5">
        <v>140.47</v>
      </c>
      <c r="C5" s="3">
        <f t="shared" si="4"/>
        <v>1512.0190799999998</v>
      </c>
      <c r="D5">
        <v>9.7899999999999991</v>
      </c>
      <c r="E5" s="3">
        <f t="shared" si="0"/>
        <v>105.37955999999998</v>
      </c>
      <c r="F5">
        <f t="shared" si="1"/>
        <v>150</v>
      </c>
      <c r="G5">
        <f t="shared" si="2"/>
        <v>1615</v>
      </c>
      <c r="H5">
        <f t="shared" si="3"/>
        <v>1777</v>
      </c>
      <c r="I5" t="s">
        <v>38</v>
      </c>
      <c r="J5" t="s">
        <v>46</v>
      </c>
      <c r="AC5">
        <v>1</v>
      </c>
    </row>
    <row r="6" spans="1:29" x14ac:dyDescent="0.25">
      <c r="A6">
        <v>302</v>
      </c>
      <c r="B6">
        <v>181.19</v>
      </c>
      <c r="C6" s="3">
        <f t="shared" si="4"/>
        <v>1950.3291599999998</v>
      </c>
      <c r="D6">
        <v>20.64</v>
      </c>
      <c r="E6" s="3">
        <f t="shared" si="0"/>
        <v>222.16896</v>
      </c>
      <c r="F6">
        <f t="shared" si="1"/>
        <v>202</v>
      </c>
      <c r="G6">
        <f t="shared" si="2"/>
        <v>2174</v>
      </c>
      <c r="H6">
        <f t="shared" si="3"/>
        <v>2391</v>
      </c>
      <c r="I6" t="s">
        <v>38</v>
      </c>
      <c r="J6" t="s">
        <v>46</v>
      </c>
      <c r="AC6">
        <v>2</v>
      </c>
    </row>
    <row r="7" spans="1:29" x14ac:dyDescent="0.25">
      <c r="A7">
        <v>401</v>
      </c>
      <c r="B7">
        <v>140.47</v>
      </c>
      <c r="C7" s="3">
        <f t="shared" si="4"/>
        <v>1512.0190799999998</v>
      </c>
      <c r="D7">
        <v>9.7899999999999991</v>
      </c>
      <c r="E7" s="3">
        <f t="shared" si="0"/>
        <v>105.37955999999998</v>
      </c>
      <c r="F7">
        <f t="shared" si="1"/>
        <v>150</v>
      </c>
      <c r="G7">
        <f t="shared" si="2"/>
        <v>1615</v>
      </c>
      <c r="H7">
        <f t="shared" si="3"/>
        <v>1777</v>
      </c>
      <c r="I7" t="s">
        <v>38</v>
      </c>
      <c r="J7" t="s">
        <v>46</v>
      </c>
      <c r="AC7">
        <v>1</v>
      </c>
    </row>
    <row r="8" spans="1:29" x14ac:dyDescent="0.25">
      <c r="A8">
        <v>402</v>
      </c>
      <c r="B8">
        <v>181.19</v>
      </c>
      <c r="C8" s="3">
        <f t="shared" si="4"/>
        <v>1950.3291599999998</v>
      </c>
      <c r="D8">
        <v>20.64</v>
      </c>
      <c r="E8" s="3">
        <f t="shared" si="0"/>
        <v>222.16896</v>
      </c>
      <c r="F8">
        <f t="shared" si="1"/>
        <v>202</v>
      </c>
      <c r="G8">
        <f t="shared" si="2"/>
        <v>2174</v>
      </c>
      <c r="H8">
        <f t="shared" si="3"/>
        <v>2391</v>
      </c>
      <c r="I8" t="s">
        <v>38</v>
      </c>
      <c r="J8" t="s">
        <v>46</v>
      </c>
      <c r="AC8">
        <v>13</v>
      </c>
    </row>
    <row r="9" spans="1:29" x14ac:dyDescent="0.25">
      <c r="A9">
        <v>501</v>
      </c>
      <c r="B9">
        <v>140.47</v>
      </c>
      <c r="C9" s="3">
        <f t="shared" si="4"/>
        <v>1512.0190799999998</v>
      </c>
      <c r="D9">
        <v>9.7899999999999991</v>
      </c>
      <c r="E9" s="3">
        <f t="shared" si="0"/>
        <v>105.37955999999998</v>
      </c>
      <c r="F9">
        <f t="shared" si="1"/>
        <v>150</v>
      </c>
      <c r="G9">
        <f t="shared" si="2"/>
        <v>1615</v>
      </c>
      <c r="H9">
        <f t="shared" si="3"/>
        <v>1777</v>
      </c>
      <c r="I9" t="s">
        <v>37</v>
      </c>
      <c r="J9" t="s">
        <v>46</v>
      </c>
      <c r="AC9">
        <v>12</v>
      </c>
    </row>
    <row r="10" spans="1:29" x14ac:dyDescent="0.25">
      <c r="A10">
        <v>502</v>
      </c>
      <c r="B10">
        <v>181.19</v>
      </c>
      <c r="C10" s="3">
        <f t="shared" si="4"/>
        <v>1950.3291599999998</v>
      </c>
      <c r="D10">
        <v>20.64</v>
      </c>
      <c r="E10" s="3">
        <f t="shared" si="0"/>
        <v>222.16896</v>
      </c>
      <c r="F10">
        <f t="shared" si="1"/>
        <v>202</v>
      </c>
      <c r="G10">
        <f t="shared" si="2"/>
        <v>2174</v>
      </c>
      <c r="H10">
        <f t="shared" si="3"/>
        <v>2391</v>
      </c>
      <c r="I10" t="s">
        <v>37</v>
      </c>
      <c r="J10" t="s">
        <v>46</v>
      </c>
      <c r="AC10">
        <v>1</v>
      </c>
    </row>
    <row r="11" spans="1:29" x14ac:dyDescent="0.25">
      <c r="A11">
        <v>601</v>
      </c>
      <c r="B11">
        <v>140.47</v>
      </c>
      <c r="C11" s="3">
        <f t="shared" si="4"/>
        <v>1512.0190799999998</v>
      </c>
      <c r="D11">
        <v>9.7899999999999991</v>
      </c>
      <c r="E11" s="3">
        <f t="shared" si="0"/>
        <v>105.37955999999998</v>
      </c>
      <c r="F11">
        <f t="shared" si="1"/>
        <v>150</v>
      </c>
      <c r="G11">
        <f t="shared" si="2"/>
        <v>1615</v>
      </c>
      <c r="H11">
        <f t="shared" si="3"/>
        <v>1777</v>
      </c>
      <c r="I11" t="s">
        <v>38</v>
      </c>
      <c r="J11" t="s">
        <v>46</v>
      </c>
      <c r="AC11">
        <v>1</v>
      </c>
    </row>
    <row r="12" spans="1:29" x14ac:dyDescent="0.25">
      <c r="A12">
        <v>602</v>
      </c>
      <c r="B12">
        <v>181.19</v>
      </c>
      <c r="C12" s="3">
        <f t="shared" si="4"/>
        <v>1950.3291599999998</v>
      </c>
      <c r="D12">
        <v>20.64</v>
      </c>
      <c r="E12" s="3">
        <f t="shared" si="0"/>
        <v>222.16896</v>
      </c>
      <c r="F12">
        <f t="shared" si="1"/>
        <v>202</v>
      </c>
      <c r="G12">
        <f t="shared" si="2"/>
        <v>2174</v>
      </c>
      <c r="H12">
        <f t="shared" si="3"/>
        <v>2391</v>
      </c>
      <c r="I12" t="s">
        <v>38</v>
      </c>
      <c r="J12" t="s">
        <v>46</v>
      </c>
      <c r="AC12" s="5">
        <f>SUM(AC4:AC11)</f>
        <v>32</v>
      </c>
    </row>
    <row r="13" spans="1:29" x14ac:dyDescent="0.25">
      <c r="A13">
        <v>701</v>
      </c>
      <c r="B13">
        <v>244.04</v>
      </c>
      <c r="C13" s="3">
        <f t="shared" si="4"/>
        <v>2626.84656</v>
      </c>
      <c r="D13">
        <v>30.43</v>
      </c>
      <c r="E13" s="3">
        <f t="shared" si="0"/>
        <v>327.54852</v>
      </c>
      <c r="F13">
        <f t="shared" si="1"/>
        <v>274</v>
      </c>
      <c r="G13">
        <f t="shared" si="2"/>
        <v>2949</v>
      </c>
      <c r="H13">
        <f t="shared" si="3"/>
        <v>3244</v>
      </c>
      <c r="I13" t="s">
        <v>38</v>
      </c>
      <c r="J13" t="s">
        <v>51</v>
      </c>
    </row>
    <row r="14" spans="1:29" x14ac:dyDescent="0.25">
      <c r="A14">
        <v>702</v>
      </c>
      <c r="C14" s="3">
        <f t="shared" si="4"/>
        <v>0</v>
      </c>
      <c r="E14" s="3">
        <f t="shared" si="0"/>
        <v>0</v>
      </c>
      <c r="I14" t="s">
        <v>47</v>
      </c>
    </row>
    <row r="15" spans="1:29" x14ac:dyDescent="0.25">
      <c r="A15">
        <v>801</v>
      </c>
      <c r="B15">
        <v>140.47</v>
      </c>
      <c r="C15" s="3">
        <f t="shared" si="4"/>
        <v>1512.0190799999998</v>
      </c>
      <c r="D15">
        <v>9.7899999999999991</v>
      </c>
      <c r="E15" s="3">
        <f t="shared" si="0"/>
        <v>105.37955999999998</v>
      </c>
      <c r="F15">
        <f t="shared" ref="F15:F27" si="5">ROUND(D15+B15,0)</f>
        <v>150</v>
      </c>
      <c r="G15">
        <f t="shared" ref="G15:G27" si="6">ROUND(F15*10.764,0)</f>
        <v>1615</v>
      </c>
      <c r="H15">
        <f t="shared" ref="H15:H27" si="7">ROUND(G15*1.1,0)</f>
        <v>1777</v>
      </c>
      <c r="I15" t="s">
        <v>38</v>
      </c>
      <c r="J15" t="s">
        <v>46</v>
      </c>
    </row>
    <row r="16" spans="1:29" x14ac:dyDescent="0.25">
      <c r="A16">
        <v>802</v>
      </c>
      <c r="B16">
        <v>181.19</v>
      </c>
      <c r="C16" s="3">
        <f t="shared" si="4"/>
        <v>1950.3291599999998</v>
      </c>
      <c r="D16">
        <v>20.64</v>
      </c>
      <c r="E16" s="3">
        <f t="shared" si="0"/>
        <v>222.16896</v>
      </c>
      <c r="F16">
        <f t="shared" si="5"/>
        <v>202</v>
      </c>
      <c r="G16">
        <f t="shared" si="6"/>
        <v>2174</v>
      </c>
      <c r="H16">
        <f t="shared" si="7"/>
        <v>2391</v>
      </c>
      <c r="I16" t="s">
        <v>38</v>
      </c>
      <c r="J16" t="s">
        <v>46</v>
      </c>
    </row>
    <row r="17" spans="1:13" x14ac:dyDescent="0.25">
      <c r="A17">
        <v>901</v>
      </c>
      <c r="B17">
        <v>140.47</v>
      </c>
      <c r="C17" s="3">
        <f t="shared" si="4"/>
        <v>1512.0190799999998</v>
      </c>
      <c r="D17">
        <v>9.7899999999999991</v>
      </c>
      <c r="E17" s="3">
        <f t="shared" si="0"/>
        <v>105.37955999999998</v>
      </c>
      <c r="F17">
        <f t="shared" si="5"/>
        <v>150</v>
      </c>
      <c r="G17">
        <f t="shared" si="6"/>
        <v>1615</v>
      </c>
      <c r="H17">
        <f t="shared" si="7"/>
        <v>1777</v>
      </c>
      <c r="I17" t="s">
        <v>38</v>
      </c>
      <c r="J17" t="s">
        <v>46</v>
      </c>
    </row>
    <row r="18" spans="1:13" x14ac:dyDescent="0.25">
      <c r="A18">
        <v>902</v>
      </c>
      <c r="B18">
        <v>181.19</v>
      </c>
      <c r="C18" s="3">
        <f t="shared" si="4"/>
        <v>1950.3291599999998</v>
      </c>
      <c r="D18">
        <v>20.64</v>
      </c>
      <c r="E18" s="3">
        <f t="shared" si="0"/>
        <v>222.16896</v>
      </c>
      <c r="F18">
        <f t="shared" si="5"/>
        <v>202</v>
      </c>
      <c r="G18">
        <f t="shared" si="6"/>
        <v>2174</v>
      </c>
      <c r="H18">
        <f t="shared" si="7"/>
        <v>2391</v>
      </c>
      <c r="I18" t="s">
        <v>37</v>
      </c>
      <c r="J18" t="s">
        <v>46</v>
      </c>
    </row>
    <row r="19" spans="1:13" x14ac:dyDescent="0.25">
      <c r="A19">
        <v>1001</v>
      </c>
      <c r="B19">
        <v>140.47</v>
      </c>
      <c r="C19" s="3">
        <f t="shared" si="4"/>
        <v>1512.0190799999998</v>
      </c>
      <c r="D19">
        <v>9.7899999999999991</v>
      </c>
      <c r="E19" s="3">
        <f t="shared" si="0"/>
        <v>105.37955999999998</v>
      </c>
      <c r="F19">
        <f t="shared" si="5"/>
        <v>150</v>
      </c>
      <c r="G19">
        <f t="shared" si="6"/>
        <v>1615</v>
      </c>
      <c r="H19">
        <f t="shared" si="7"/>
        <v>1777</v>
      </c>
      <c r="I19" t="s">
        <v>38</v>
      </c>
      <c r="J19" t="s">
        <v>46</v>
      </c>
    </row>
    <row r="20" spans="1:13" x14ac:dyDescent="0.25">
      <c r="A20">
        <v>1002</v>
      </c>
      <c r="B20">
        <v>181.19</v>
      </c>
      <c r="C20" s="3">
        <f t="shared" si="4"/>
        <v>1950.3291599999998</v>
      </c>
      <c r="D20">
        <v>20.64</v>
      </c>
      <c r="E20" s="3">
        <f t="shared" si="0"/>
        <v>222.16896</v>
      </c>
      <c r="F20">
        <f t="shared" si="5"/>
        <v>202</v>
      </c>
      <c r="G20">
        <f t="shared" si="6"/>
        <v>2174</v>
      </c>
      <c r="H20">
        <f t="shared" si="7"/>
        <v>2391</v>
      </c>
      <c r="I20" t="s">
        <v>38</v>
      </c>
      <c r="J20" t="s">
        <v>46</v>
      </c>
    </row>
    <row r="21" spans="1:13" x14ac:dyDescent="0.25">
      <c r="A21">
        <v>1101</v>
      </c>
      <c r="B21">
        <v>140.47</v>
      </c>
      <c r="C21" s="3">
        <f t="shared" si="4"/>
        <v>1512.0190799999998</v>
      </c>
      <c r="D21">
        <v>9.7899999999999991</v>
      </c>
      <c r="E21" s="3">
        <f t="shared" si="0"/>
        <v>105.37955999999998</v>
      </c>
      <c r="F21">
        <f t="shared" si="5"/>
        <v>150</v>
      </c>
      <c r="G21">
        <f t="shared" si="6"/>
        <v>1615</v>
      </c>
      <c r="H21">
        <f t="shared" si="7"/>
        <v>1777</v>
      </c>
      <c r="I21" t="s">
        <v>38</v>
      </c>
      <c r="J21" t="s">
        <v>46</v>
      </c>
    </row>
    <row r="22" spans="1:13" x14ac:dyDescent="0.25">
      <c r="A22">
        <v>1102</v>
      </c>
      <c r="B22">
        <v>181.19</v>
      </c>
      <c r="C22" s="3">
        <f t="shared" si="4"/>
        <v>1950.3291599999998</v>
      </c>
      <c r="D22">
        <v>20.64</v>
      </c>
      <c r="E22" s="3">
        <f t="shared" si="0"/>
        <v>222.16896</v>
      </c>
      <c r="F22">
        <f t="shared" si="5"/>
        <v>202</v>
      </c>
      <c r="G22">
        <f t="shared" si="6"/>
        <v>2174</v>
      </c>
      <c r="H22">
        <f t="shared" si="7"/>
        <v>2391</v>
      </c>
      <c r="I22" t="s">
        <v>38</v>
      </c>
      <c r="J22" t="s">
        <v>46</v>
      </c>
    </row>
    <row r="23" spans="1:13" x14ac:dyDescent="0.25">
      <c r="A23">
        <v>1201</v>
      </c>
      <c r="B23">
        <v>140.47</v>
      </c>
      <c r="C23" s="3">
        <f t="shared" si="4"/>
        <v>1512.0190799999998</v>
      </c>
      <c r="D23">
        <v>9.7899999999999991</v>
      </c>
      <c r="E23" s="3">
        <f t="shared" si="0"/>
        <v>105.37955999999998</v>
      </c>
      <c r="F23">
        <f t="shared" si="5"/>
        <v>150</v>
      </c>
      <c r="G23">
        <f t="shared" si="6"/>
        <v>1615</v>
      </c>
      <c r="H23">
        <f t="shared" si="7"/>
        <v>1777</v>
      </c>
      <c r="I23" t="s">
        <v>37</v>
      </c>
      <c r="J23" t="s">
        <v>46</v>
      </c>
    </row>
    <row r="24" spans="1:13" x14ac:dyDescent="0.25">
      <c r="A24">
        <v>1202</v>
      </c>
      <c r="B24">
        <v>181.19</v>
      </c>
      <c r="C24" s="3">
        <f t="shared" si="4"/>
        <v>1950.3291599999998</v>
      </c>
      <c r="D24">
        <v>20.64</v>
      </c>
      <c r="E24" s="3">
        <f t="shared" si="0"/>
        <v>222.16896</v>
      </c>
      <c r="F24">
        <f t="shared" si="5"/>
        <v>202</v>
      </c>
      <c r="G24">
        <f t="shared" si="6"/>
        <v>2174</v>
      </c>
      <c r="H24">
        <f t="shared" si="7"/>
        <v>2391</v>
      </c>
      <c r="I24" t="s">
        <v>37</v>
      </c>
      <c r="J24" t="s">
        <v>46</v>
      </c>
    </row>
    <row r="25" spans="1:13" x14ac:dyDescent="0.25">
      <c r="A25">
        <v>1301</v>
      </c>
      <c r="B25">
        <v>140.47</v>
      </c>
      <c r="C25" s="3">
        <f t="shared" si="4"/>
        <v>1512.0190799999998</v>
      </c>
      <c r="D25">
        <v>9.7899999999999991</v>
      </c>
      <c r="E25" s="3">
        <f t="shared" si="0"/>
        <v>105.37955999999998</v>
      </c>
      <c r="F25">
        <f t="shared" si="5"/>
        <v>150</v>
      </c>
      <c r="G25">
        <f t="shared" si="6"/>
        <v>1615</v>
      </c>
      <c r="H25">
        <f t="shared" si="7"/>
        <v>1777</v>
      </c>
      <c r="I25" t="s">
        <v>38</v>
      </c>
      <c r="J25" t="s">
        <v>46</v>
      </c>
    </row>
    <row r="26" spans="1:13" x14ac:dyDescent="0.25">
      <c r="A26">
        <v>1302</v>
      </c>
      <c r="B26">
        <v>181.19</v>
      </c>
      <c r="C26" s="3">
        <f t="shared" si="4"/>
        <v>1950.3291599999998</v>
      </c>
      <c r="D26">
        <v>20.64</v>
      </c>
      <c r="E26" s="3">
        <f t="shared" si="0"/>
        <v>222.16896</v>
      </c>
      <c r="F26">
        <f t="shared" si="5"/>
        <v>202</v>
      </c>
      <c r="G26">
        <f t="shared" si="6"/>
        <v>2174</v>
      </c>
      <c r="H26">
        <f t="shared" si="7"/>
        <v>2391</v>
      </c>
      <c r="I26" t="s">
        <v>38</v>
      </c>
      <c r="J26" t="s">
        <v>46</v>
      </c>
    </row>
    <row r="27" spans="1:13" x14ac:dyDescent="0.25">
      <c r="A27">
        <v>1401</v>
      </c>
      <c r="B27">
        <v>259.48</v>
      </c>
      <c r="C27" s="3">
        <f t="shared" si="4"/>
        <v>2793.0427199999999</v>
      </c>
      <c r="D27">
        <v>30.43</v>
      </c>
      <c r="E27" s="3">
        <f t="shared" si="0"/>
        <v>327.54852</v>
      </c>
      <c r="F27">
        <f t="shared" si="5"/>
        <v>290</v>
      </c>
      <c r="G27">
        <f t="shared" si="6"/>
        <v>3122</v>
      </c>
      <c r="H27">
        <f t="shared" si="7"/>
        <v>3434</v>
      </c>
      <c r="I27" t="s">
        <v>38</v>
      </c>
      <c r="J27" t="s">
        <v>51</v>
      </c>
    </row>
    <row r="28" spans="1:13" x14ac:dyDescent="0.25">
      <c r="A28">
        <v>1402</v>
      </c>
      <c r="C28" s="3">
        <f t="shared" si="4"/>
        <v>0</v>
      </c>
      <c r="E28" s="3">
        <f t="shared" si="0"/>
        <v>0</v>
      </c>
      <c r="I28" t="s">
        <v>47</v>
      </c>
    </row>
    <row r="29" spans="1:13" x14ac:dyDescent="0.25">
      <c r="A29">
        <v>1501</v>
      </c>
      <c r="B29">
        <v>140.47</v>
      </c>
      <c r="C29" s="3">
        <f t="shared" si="4"/>
        <v>1512.0190799999998</v>
      </c>
      <c r="D29">
        <v>9.7899999999999991</v>
      </c>
      <c r="E29" s="3">
        <f t="shared" si="0"/>
        <v>105.37955999999998</v>
      </c>
      <c r="F29">
        <f t="shared" ref="F29:F36" si="8">ROUND(D29+B29,0)</f>
        <v>150</v>
      </c>
      <c r="G29">
        <f t="shared" ref="G29:G36" si="9">ROUND(F29*10.764,0)</f>
        <v>1615</v>
      </c>
      <c r="H29">
        <f t="shared" ref="H29:H36" si="10">ROUND(G29*1.1,0)</f>
        <v>1777</v>
      </c>
      <c r="I29" t="s">
        <v>38</v>
      </c>
      <c r="J29" t="s">
        <v>46</v>
      </c>
    </row>
    <row r="30" spans="1:13" x14ac:dyDescent="0.25">
      <c r="A30">
        <v>1502</v>
      </c>
      <c r="B30">
        <v>181.19</v>
      </c>
      <c r="C30" s="3">
        <f t="shared" si="4"/>
        <v>1950.3291599999998</v>
      </c>
      <c r="D30">
        <v>20.64</v>
      </c>
      <c r="E30" s="3">
        <f t="shared" si="0"/>
        <v>222.16896</v>
      </c>
      <c r="F30">
        <f t="shared" si="8"/>
        <v>202</v>
      </c>
      <c r="G30">
        <f t="shared" si="9"/>
        <v>2174</v>
      </c>
      <c r="H30">
        <f t="shared" si="10"/>
        <v>2391</v>
      </c>
      <c r="I30" t="s">
        <v>38</v>
      </c>
      <c r="J30" t="s">
        <v>46</v>
      </c>
    </row>
    <row r="31" spans="1:13" x14ac:dyDescent="0.25">
      <c r="A31">
        <v>1601</v>
      </c>
      <c r="B31">
        <v>140.47</v>
      </c>
      <c r="C31" s="3">
        <f t="shared" si="4"/>
        <v>1512.0190799999998</v>
      </c>
      <c r="D31">
        <v>9.7899999999999991</v>
      </c>
      <c r="E31" s="3">
        <f t="shared" si="0"/>
        <v>105.37955999999998</v>
      </c>
      <c r="F31">
        <f t="shared" si="8"/>
        <v>150</v>
      </c>
      <c r="G31">
        <f t="shared" si="9"/>
        <v>1615</v>
      </c>
      <c r="H31">
        <f t="shared" si="10"/>
        <v>1777</v>
      </c>
      <c r="I31" t="s">
        <v>38</v>
      </c>
      <c r="J31" t="s">
        <v>46</v>
      </c>
    </row>
    <row r="32" spans="1:13" x14ac:dyDescent="0.25">
      <c r="A32">
        <v>1602</v>
      </c>
      <c r="B32">
        <v>181.19</v>
      </c>
      <c r="C32" s="3">
        <f t="shared" si="4"/>
        <v>1950.3291599999998</v>
      </c>
      <c r="D32">
        <v>20.64</v>
      </c>
      <c r="E32" s="3">
        <f t="shared" si="0"/>
        <v>222.16896</v>
      </c>
      <c r="F32">
        <f t="shared" si="8"/>
        <v>202</v>
      </c>
      <c r="G32">
        <f t="shared" si="9"/>
        <v>2174</v>
      </c>
      <c r="H32">
        <f t="shared" si="10"/>
        <v>2391</v>
      </c>
      <c r="I32" t="s">
        <v>38</v>
      </c>
      <c r="J32" t="s">
        <v>46</v>
      </c>
      <c r="K32">
        <v>181.3</v>
      </c>
      <c r="L32">
        <v>20.64</v>
      </c>
      <c r="M32">
        <f>K32+L32</f>
        <v>201.94</v>
      </c>
    </row>
    <row r="33" spans="1:13" x14ac:dyDescent="0.25">
      <c r="A33">
        <v>1701</v>
      </c>
      <c r="B33">
        <v>140.47</v>
      </c>
      <c r="C33" s="3">
        <f t="shared" si="4"/>
        <v>1512.0190799999998</v>
      </c>
      <c r="D33">
        <v>9.7899999999999991</v>
      </c>
      <c r="E33" s="3">
        <f t="shared" si="0"/>
        <v>105.37955999999998</v>
      </c>
      <c r="F33">
        <f t="shared" si="8"/>
        <v>150</v>
      </c>
      <c r="G33">
        <f t="shared" si="9"/>
        <v>1615</v>
      </c>
      <c r="H33">
        <f t="shared" si="10"/>
        <v>1777</v>
      </c>
      <c r="I33" t="s">
        <v>38</v>
      </c>
      <c r="J33" t="s">
        <v>46</v>
      </c>
      <c r="M33">
        <f>M32*10.764</f>
        <v>2173.6821599999998</v>
      </c>
    </row>
    <row r="34" spans="1:13" x14ac:dyDescent="0.25">
      <c r="A34">
        <v>1702</v>
      </c>
      <c r="B34">
        <v>181.19</v>
      </c>
      <c r="C34" s="3">
        <f t="shared" si="4"/>
        <v>1950.3291599999998</v>
      </c>
      <c r="D34">
        <v>20.64</v>
      </c>
      <c r="E34" s="3">
        <f t="shared" si="0"/>
        <v>222.16896</v>
      </c>
      <c r="F34">
        <f t="shared" si="8"/>
        <v>202</v>
      </c>
      <c r="G34">
        <f t="shared" si="9"/>
        <v>2174</v>
      </c>
      <c r="H34">
        <f t="shared" si="10"/>
        <v>2391</v>
      </c>
      <c r="I34" t="s">
        <v>38</v>
      </c>
      <c r="J34" t="s">
        <v>46</v>
      </c>
    </row>
    <row r="35" spans="1:13" x14ac:dyDescent="0.25">
      <c r="A35">
        <v>1801</v>
      </c>
      <c r="B35">
        <v>140.47</v>
      </c>
      <c r="C35" s="3">
        <f t="shared" si="4"/>
        <v>1512.0190799999998</v>
      </c>
      <c r="D35">
        <v>9.7899999999999991</v>
      </c>
      <c r="E35" s="3">
        <f t="shared" si="0"/>
        <v>105.37955999999998</v>
      </c>
      <c r="F35">
        <f t="shared" si="8"/>
        <v>150</v>
      </c>
      <c r="G35">
        <f t="shared" si="9"/>
        <v>1615</v>
      </c>
      <c r="H35">
        <f t="shared" si="10"/>
        <v>1777</v>
      </c>
      <c r="I35" t="s">
        <v>38</v>
      </c>
      <c r="J35" t="s">
        <v>46</v>
      </c>
    </row>
    <row r="36" spans="1:13" x14ac:dyDescent="0.25">
      <c r="A36">
        <v>1802</v>
      </c>
      <c r="B36">
        <v>181.19</v>
      </c>
      <c r="C36" s="3">
        <f t="shared" si="4"/>
        <v>1950.3291599999998</v>
      </c>
      <c r="D36">
        <v>20.64</v>
      </c>
      <c r="E36" s="3">
        <f t="shared" si="0"/>
        <v>222.16896</v>
      </c>
      <c r="F36">
        <f t="shared" si="8"/>
        <v>202</v>
      </c>
      <c r="G36">
        <f t="shared" si="9"/>
        <v>2174</v>
      </c>
      <c r="H36">
        <f t="shared" si="10"/>
        <v>2391</v>
      </c>
      <c r="I36" t="s">
        <v>38</v>
      </c>
      <c r="J36" t="s">
        <v>46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00CFC-8986-47C5-856F-281AE6739362}">
  <dimension ref="A1:AD36"/>
  <sheetViews>
    <sheetView topLeftCell="N10" zoomScale="130" zoomScaleNormal="130" workbookViewId="0">
      <selection activeCell="AD18" sqref="AD18"/>
    </sheetView>
  </sheetViews>
  <sheetFormatPr defaultRowHeight="15" x14ac:dyDescent="0.25"/>
  <cols>
    <col min="9" max="9" width="12.140625" bestFit="1" customWidth="1"/>
  </cols>
  <sheetData>
    <row r="1" spans="1:30" ht="26.25" x14ac:dyDescent="0.4">
      <c r="A1" s="200" t="s">
        <v>56</v>
      </c>
      <c r="B1" s="200"/>
      <c r="C1" s="200"/>
      <c r="D1" s="200"/>
      <c r="E1" s="200"/>
      <c r="F1" s="200"/>
      <c r="G1" s="200"/>
      <c r="H1" s="200"/>
      <c r="I1" s="200"/>
    </row>
    <row r="2" spans="1:30" x14ac:dyDescent="0.25">
      <c r="A2" s="41" t="s">
        <v>0</v>
      </c>
      <c r="B2" s="41" t="s">
        <v>57</v>
      </c>
      <c r="C2" s="41"/>
      <c r="D2" s="41" t="s">
        <v>58</v>
      </c>
      <c r="E2" s="41"/>
      <c r="F2" s="41" t="s">
        <v>59</v>
      </c>
      <c r="G2" s="41" t="s">
        <v>60</v>
      </c>
      <c r="H2" s="41" t="s">
        <v>9</v>
      </c>
      <c r="I2" s="41"/>
      <c r="J2" s="41" t="s">
        <v>61</v>
      </c>
    </row>
    <row r="3" spans="1:30" x14ac:dyDescent="0.25">
      <c r="A3">
        <v>201</v>
      </c>
      <c r="B3" s="44">
        <v>121.59</v>
      </c>
      <c r="C3" s="3">
        <f>B3*10.764</f>
        <v>1308.79476</v>
      </c>
      <c r="D3">
        <v>3.92</v>
      </c>
      <c r="E3" s="3">
        <f t="shared" ref="E3:E36" si="0">D3*10.764</f>
        <v>42.194879999999998</v>
      </c>
      <c r="F3">
        <f>ROUND(D3+B3,0)</f>
        <v>126</v>
      </c>
      <c r="G3">
        <f>ROUND(F3*10.764,0)</f>
        <v>1356</v>
      </c>
      <c r="H3">
        <f>ROUND(G3*1.1,0)</f>
        <v>1492</v>
      </c>
      <c r="I3" t="s">
        <v>38</v>
      </c>
      <c r="J3" t="s">
        <v>43</v>
      </c>
      <c r="L3" s="44"/>
    </row>
    <row r="4" spans="1:30" x14ac:dyDescent="0.25">
      <c r="A4">
        <v>202</v>
      </c>
      <c r="B4" s="44">
        <v>117</v>
      </c>
      <c r="C4" s="3">
        <f t="shared" ref="C4:C36" si="1">B4*10.764</f>
        <v>1259.3879999999999</v>
      </c>
      <c r="D4">
        <v>8.02</v>
      </c>
      <c r="E4" s="3">
        <f t="shared" si="0"/>
        <v>86.327279999999988</v>
      </c>
      <c r="F4">
        <f>ROUND(D4+B4,0)</f>
        <v>125</v>
      </c>
      <c r="G4">
        <f>ROUND(F4*10.764,0)</f>
        <v>1346</v>
      </c>
      <c r="H4">
        <f>ROUND(G4*1.1,0)</f>
        <v>1481</v>
      </c>
      <c r="I4" t="s">
        <v>38</v>
      </c>
      <c r="J4" t="s">
        <v>43</v>
      </c>
    </row>
    <row r="5" spans="1:30" x14ac:dyDescent="0.25">
      <c r="A5">
        <v>301</v>
      </c>
      <c r="B5" s="44">
        <v>121.59</v>
      </c>
      <c r="C5" s="3">
        <f t="shared" si="1"/>
        <v>1308.79476</v>
      </c>
      <c r="D5">
        <v>3.92</v>
      </c>
      <c r="E5" s="3">
        <f t="shared" si="0"/>
        <v>42.194879999999998</v>
      </c>
      <c r="F5">
        <f t="shared" ref="F5:F36" si="2">ROUND(D5+B5,0)</f>
        <v>126</v>
      </c>
      <c r="G5">
        <f t="shared" ref="G5:G36" si="3">ROUND(F5*10.764,0)</f>
        <v>1356</v>
      </c>
      <c r="H5">
        <f t="shared" ref="H5:H36" si="4">ROUND(G5*1.1,0)</f>
        <v>1492</v>
      </c>
      <c r="I5" t="s">
        <v>37</v>
      </c>
      <c r="J5" t="s">
        <v>43</v>
      </c>
    </row>
    <row r="6" spans="1:30" x14ac:dyDescent="0.25">
      <c r="A6">
        <v>302</v>
      </c>
      <c r="B6" s="44">
        <v>117</v>
      </c>
      <c r="C6" s="3">
        <f t="shared" si="1"/>
        <v>1259.3879999999999</v>
      </c>
      <c r="D6">
        <v>8.02</v>
      </c>
      <c r="E6" s="3">
        <f t="shared" si="0"/>
        <v>86.327279999999988</v>
      </c>
      <c r="F6">
        <f t="shared" si="2"/>
        <v>125</v>
      </c>
      <c r="G6">
        <f t="shared" si="3"/>
        <v>1346</v>
      </c>
      <c r="H6">
        <f t="shared" si="4"/>
        <v>1481</v>
      </c>
      <c r="I6" t="s">
        <v>38</v>
      </c>
      <c r="J6" t="s">
        <v>43</v>
      </c>
    </row>
    <row r="7" spans="1:30" x14ac:dyDescent="0.25">
      <c r="A7">
        <v>401</v>
      </c>
      <c r="B7" s="44">
        <v>121.59</v>
      </c>
      <c r="C7" s="3">
        <f t="shared" si="1"/>
        <v>1308.79476</v>
      </c>
      <c r="D7">
        <v>3.92</v>
      </c>
      <c r="E7" s="3">
        <f t="shared" si="0"/>
        <v>42.194879999999998</v>
      </c>
      <c r="F7">
        <f t="shared" si="2"/>
        <v>126</v>
      </c>
      <c r="G7">
        <f t="shared" si="3"/>
        <v>1356</v>
      </c>
      <c r="H7">
        <f t="shared" si="4"/>
        <v>1492</v>
      </c>
      <c r="I7" t="s">
        <v>38</v>
      </c>
      <c r="J7" t="s">
        <v>43</v>
      </c>
      <c r="AD7">
        <v>1</v>
      </c>
    </row>
    <row r="8" spans="1:30" x14ac:dyDescent="0.25">
      <c r="A8">
        <v>402</v>
      </c>
      <c r="B8" s="44">
        <v>117</v>
      </c>
      <c r="C8" s="3">
        <f t="shared" si="1"/>
        <v>1259.3879999999999</v>
      </c>
      <c r="D8">
        <v>8.02</v>
      </c>
      <c r="E8" s="3">
        <f t="shared" si="0"/>
        <v>86.327279999999988</v>
      </c>
      <c r="F8">
        <f t="shared" si="2"/>
        <v>125</v>
      </c>
      <c r="G8">
        <f t="shared" si="3"/>
        <v>1346</v>
      </c>
      <c r="H8">
        <f t="shared" si="4"/>
        <v>1481</v>
      </c>
      <c r="I8" t="s">
        <v>37</v>
      </c>
      <c r="J8" t="s">
        <v>43</v>
      </c>
      <c r="AD8">
        <v>1</v>
      </c>
    </row>
    <row r="9" spans="1:30" x14ac:dyDescent="0.25">
      <c r="A9">
        <v>501</v>
      </c>
      <c r="B9" s="44">
        <v>121.59</v>
      </c>
      <c r="C9" s="3">
        <f t="shared" si="1"/>
        <v>1308.79476</v>
      </c>
      <c r="D9">
        <v>3.92</v>
      </c>
      <c r="E9" s="3">
        <f t="shared" si="0"/>
        <v>42.194879999999998</v>
      </c>
      <c r="F9">
        <f t="shared" si="2"/>
        <v>126</v>
      </c>
      <c r="G9">
        <f t="shared" si="3"/>
        <v>1356</v>
      </c>
      <c r="H9">
        <f t="shared" si="4"/>
        <v>1492</v>
      </c>
      <c r="I9" t="s">
        <v>38</v>
      </c>
      <c r="J9" t="s">
        <v>43</v>
      </c>
      <c r="AD9">
        <v>1</v>
      </c>
    </row>
    <row r="10" spans="1:30" x14ac:dyDescent="0.25">
      <c r="A10">
        <v>502</v>
      </c>
      <c r="B10" s="44">
        <v>117</v>
      </c>
      <c r="C10" s="3">
        <f t="shared" si="1"/>
        <v>1259.3879999999999</v>
      </c>
      <c r="D10">
        <v>8.02</v>
      </c>
      <c r="E10" s="3">
        <f t="shared" si="0"/>
        <v>86.327279999999988</v>
      </c>
      <c r="F10">
        <f t="shared" si="2"/>
        <v>125</v>
      </c>
      <c r="G10">
        <f t="shared" si="3"/>
        <v>1346</v>
      </c>
      <c r="H10">
        <f t="shared" si="4"/>
        <v>1481</v>
      </c>
      <c r="I10" t="s">
        <v>37</v>
      </c>
      <c r="J10" t="s">
        <v>43</v>
      </c>
      <c r="AD10">
        <v>1</v>
      </c>
    </row>
    <row r="11" spans="1:30" x14ac:dyDescent="0.25">
      <c r="A11">
        <v>601</v>
      </c>
      <c r="B11" s="44">
        <v>121.59</v>
      </c>
      <c r="C11" s="3">
        <f t="shared" si="1"/>
        <v>1308.79476</v>
      </c>
      <c r="D11">
        <v>3.92</v>
      </c>
      <c r="E11" s="3">
        <f t="shared" si="0"/>
        <v>42.194879999999998</v>
      </c>
      <c r="F11">
        <f t="shared" si="2"/>
        <v>126</v>
      </c>
      <c r="G11">
        <f t="shared" si="3"/>
        <v>1356</v>
      </c>
      <c r="H11">
        <f t="shared" si="4"/>
        <v>1492</v>
      </c>
      <c r="I11" t="s">
        <v>37</v>
      </c>
      <c r="J11" t="s">
        <v>43</v>
      </c>
      <c r="AD11">
        <v>5</v>
      </c>
    </row>
    <row r="12" spans="1:30" x14ac:dyDescent="0.25">
      <c r="A12">
        <v>602</v>
      </c>
      <c r="B12" s="44">
        <v>117</v>
      </c>
      <c r="C12" s="3">
        <f t="shared" si="1"/>
        <v>1259.3879999999999</v>
      </c>
      <c r="D12">
        <v>8.02</v>
      </c>
      <c r="E12" s="3">
        <f t="shared" si="0"/>
        <v>86.327279999999988</v>
      </c>
      <c r="F12">
        <f t="shared" si="2"/>
        <v>125</v>
      </c>
      <c r="G12">
        <f t="shared" si="3"/>
        <v>1346</v>
      </c>
      <c r="H12">
        <f t="shared" si="4"/>
        <v>1481</v>
      </c>
      <c r="I12" t="s">
        <v>37</v>
      </c>
      <c r="J12" t="s">
        <v>43</v>
      </c>
      <c r="AD12">
        <v>4</v>
      </c>
    </row>
    <row r="13" spans="1:30" x14ac:dyDescent="0.25">
      <c r="A13">
        <v>701</v>
      </c>
      <c r="B13" s="44">
        <v>121.59</v>
      </c>
      <c r="C13" s="3">
        <f t="shared" si="1"/>
        <v>1308.79476</v>
      </c>
      <c r="D13">
        <v>3.92</v>
      </c>
      <c r="E13" s="3">
        <f t="shared" si="0"/>
        <v>42.194879999999998</v>
      </c>
      <c r="F13">
        <f t="shared" si="2"/>
        <v>126</v>
      </c>
      <c r="G13">
        <f t="shared" si="3"/>
        <v>1356</v>
      </c>
      <c r="H13">
        <f t="shared" si="4"/>
        <v>1492</v>
      </c>
      <c r="I13" t="s">
        <v>37</v>
      </c>
      <c r="J13" t="s">
        <v>43</v>
      </c>
      <c r="AD13">
        <v>7</v>
      </c>
    </row>
    <row r="14" spans="1:30" x14ac:dyDescent="0.25">
      <c r="A14">
        <v>702</v>
      </c>
      <c r="B14" s="44">
        <v>117</v>
      </c>
      <c r="C14" s="3">
        <f t="shared" si="1"/>
        <v>1259.3879999999999</v>
      </c>
      <c r="D14">
        <v>8.02</v>
      </c>
      <c r="E14" s="3">
        <f t="shared" si="0"/>
        <v>86.327279999999988</v>
      </c>
      <c r="F14">
        <f t="shared" si="2"/>
        <v>125</v>
      </c>
      <c r="G14">
        <f t="shared" si="3"/>
        <v>1346</v>
      </c>
      <c r="H14">
        <f t="shared" si="4"/>
        <v>1481</v>
      </c>
      <c r="I14" t="s">
        <v>37</v>
      </c>
      <c r="J14" t="s">
        <v>43</v>
      </c>
      <c r="AD14">
        <v>3</v>
      </c>
    </row>
    <row r="15" spans="1:30" x14ac:dyDescent="0.25">
      <c r="A15">
        <v>801</v>
      </c>
      <c r="B15" s="44">
        <v>121.59</v>
      </c>
      <c r="C15" s="3">
        <f t="shared" si="1"/>
        <v>1308.79476</v>
      </c>
      <c r="D15">
        <v>3.92</v>
      </c>
      <c r="E15" s="3">
        <f t="shared" si="0"/>
        <v>42.194879999999998</v>
      </c>
      <c r="F15">
        <f t="shared" si="2"/>
        <v>126</v>
      </c>
      <c r="G15">
        <f t="shared" si="3"/>
        <v>1356</v>
      </c>
      <c r="H15">
        <f t="shared" si="4"/>
        <v>1492</v>
      </c>
      <c r="I15" t="s">
        <v>37</v>
      </c>
      <c r="J15" t="s">
        <v>43</v>
      </c>
      <c r="AD15">
        <v>1</v>
      </c>
    </row>
    <row r="16" spans="1:30" x14ac:dyDescent="0.25">
      <c r="A16">
        <v>802</v>
      </c>
      <c r="B16" s="44">
        <v>117</v>
      </c>
      <c r="C16" s="3">
        <f t="shared" si="1"/>
        <v>1259.3879999999999</v>
      </c>
      <c r="D16">
        <v>8.02</v>
      </c>
      <c r="E16" s="3">
        <f t="shared" si="0"/>
        <v>86.327279999999988</v>
      </c>
      <c r="F16">
        <f t="shared" si="2"/>
        <v>125</v>
      </c>
      <c r="G16">
        <f t="shared" si="3"/>
        <v>1346</v>
      </c>
      <c r="H16">
        <f t="shared" si="4"/>
        <v>1481</v>
      </c>
      <c r="I16" t="s">
        <v>37</v>
      </c>
      <c r="J16" t="s">
        <v>43</v>
      </c>
      <c r="AD16">
        <v>8</v>
      </c>
    </row>
    <row r="17" spans="1:30" x14ac:dyDescent="0.25">
      <c r="A17">
        <v>901</v>
      </c>
      <c r="B17" s="44">
        <v>121.59</v>
      </c>
      <c r="C17" s="3">
        <f t="shared" si="1"/>
        <v>1308.79476</v>
      </c>
      <c r="D17">
        <v>3.92</v>
      </c>
      <c r="E17" s="3">
        <f t="shared" si="0"/>
        <v>42.194879999999998</v>
      </c>
      <c r="F17">
        <f t="shared" si="2"/>
        <v>126</v>
      </c>
      <c r="G17">
        <f t="shared" si="3"/>
        <v>1356</v>
      </c>
      <c r="H17">
        <f t="shared" si="4"/>
        <v>1492</v>
      </c>
      <c r="I17" t="s">
        <v>37</v>
      </c>
      <c r="J17" t="s">
        <v>43</v>
      </c>
      <c r="AD17">
        <v>2</v>
      </c>
    </row>
    <row r="18" spans="1:30" x14ac:dyDescent="0.25">
      <c r="A18">
        <v>902</v>
      </c>
      <c r="B18" s="44">
        <v>117</v>
      </c>
      <c r="C18" s="3">
        <f t="shared" si="1"/>
        <v>1259.3879999999999</v>
      </c>
      <c r="D18">
        <v>8.02</v>
      </c>
      <c r="E18" s="3">
        <f t="shared" si="0"/>
        <v>86.327279999999988</v>
      </c>
      <c r="F18">
        <f t="shared" si="2"/>
        <v>125</v>
      </c>
      <c r="G18">
        <f t="shared" si="3"/>
        <v>1346</v>
      </c>
      <c r="H18">
        <f t="shared" si="4"/>
        <v>1481</v>
      </c>
      <c r="I18" t="s">
        <v>37</v>
      </c>
      <c r="J18" t="s">
        <v>43</v>
      </c>
      <c r="AD18" s="5">
        <f>SUM(AD7:AD17)</f>
        <v>34</v>
      </c>
    </row>
    <row r="19" spans="1:30" x14ac:dyDescent="0.25">
      <c r="A19">
        <v>1001</v>
      </c>
      <c r="B19" s="44">
        <v>141.87</v>
      </c>
      <c r="C19" s="3">
        <f t="shared" si="1"/>
        <v>1527.0886800000001</v>
      </c>
      <c r="D19">
        <v>3.92</v>
      </c>
      <c r="E19" s="3">
        <f t="shared" si="0"/>
        <v>42.194879999999998</v>
      </c>
      <c r="F19">
        <f t="shared" si="2"/>
        <v>146</v>
      </c>
      <c r="G19">
        <f t="shared" si="3"/>
        <v>1572</v>
      </c>
      <c r="H19">
        <f t="shared" si="4"/>
        <v>1729</v>
      </c>
      <c r="I19" t="s">
        <v>37</v>
      </c>
      <c r="J19" t="s">
        <v>46</v>
      </c>
    </row>
    <row r="20" spans="1:30" x14ac:dyDescent="0.25">
      <c r="A20">
        <v>1002</v>
      </c>
      <c r="B20">
        <v>117.11</v>
      </c>
      <c r="C20" s="3">
        <f t="shared" si="1"/>
        <v>1260.57204</v>
      </c>
      <c r="D20">
        <v>10</v>
      </c>
      <c r="E20" s="3">
        <f t="shared" si="0"/>
        <v>107.63999999999999</v>
      </c>
      <c r="F20">
        <f t="shared" si="2"/>
        <v>127</v>
      </c>
      <c r="G20">
        <f t="shared" si="3"/>
        <v>1367</v>
      </c>
      <c r="H20">
        <f t="shared" si="4"/>
        <v>1504</v>
      </c>
      <c r="I20" t="s">
        <v>38</v>
      </c>
      <c r="J20" t="s">
        <v>43</v>
      </c>
    </row>
    <row r="21" spans="1:30" x14ac:dyDescent="0.25">
      <c r="A21">
        <v>1101</v>
      </c>
      <c r="B21" s="44">
        <v>141.87</v>
      </c>
      <c r="C21" s="3">
        <f t="shared" si="1"/>
        <v>1527.0886800000001</v>
      </c>
      <c r="D21">
        <v>3.92</v>
      </c>
      <c r="E21" s="3">
        <f t="shared" si="0"/>
        <v>42.194879999999998</v>
      </c>
      <c r="F21">
        <f t="shared" si="2"/>
        <v>146</v>
      </c>
      <c r="G21">
        <f t="shared" si="3"/>
        <v>1572</v>
      </c>
      <c r="H21">
        <f t="shared" si="4"/>
        <v>1729</v>
      </c>
      <c r="I21" t="s">
        <v>37</v>
      </c>
      <c r="J21" t="s">
        <v>46</v>
      </c>
    </row>
    <row r="22" spans="1:30" x14ac:dyDescent="0.25">
      <c r="A22">
        <v>1102</v>
      </c>
      <c r="B22">
        <v>117.11</v>
      </c>
      <c r="C22" s="3">
        <f t="shared" si="1"/>
        <v>1260.57204</v>
      </c>
      <c r="D22">
        <v>10</v>
      </c>
      <c r="E22" s="3">
        <f t="shared" si="0"/>
        <v>107.63999999999999</v>
      </c>
      <c r="F22">
        <f t="shared" si="2"/>
        <v>127</v>
      </c>
      <c r="G22">
        <f t="shared" si="3"/>
        <v>1367</v>
      </c>
      <c r="H22">
        <f t="shared" si="4"/>
        <v>1504</v>
      </c>
      <c r="I22" t="s">
        <v>38</v>
      </c>
      <c r="J22" t="s">
        <v>43</v>
      </c>
    </row>
    <row r="23" spans="1:30" x14ac:dyDescent="0.25">
      <c r="A23">
        <v>1201</v>
      </c>
      <c r="B23" s="44">
        <v>141.87</v>
      </c>
      <c r="C23" s="3">
        <f t="shared" si="1"/>
        <v>1527.0886800000001</v>
      </c>
      <c r="D23">
        <v>3.92</v>
      </c>
      <c r="E23" s="3">
        <f t="shared" si="0"/>
        <v>42.194879999999998</v>
      </c>
      <c r="F23">
        <f t="shared" si="2"/>
        <v>146</v>
      </c>
      <c r="G23">
        <f t="shared" si="3"/>
        <v>1572</v>
      </c>
      <c r="H23">
        <f t="shared" si="4"/>
        <v>1729</v>
      </c>
      <c r="I23" t="s">
        <v>37</v>
      </c>
      <c r="J23" t="s">
        <v>46</v>
      </c>
    </row>
    <row r="24" spans="1:30" x14ac:dyDescent="0.25">
      <c r="A24">
        <v>1202</v>
      </c>
      <c r="B24">
        <v>117.11</v>
      </c>
      <c r="C24" s="3">
        <f t="shared" si="1"/>
        <v>1260.57204</v>
      </c>
      <c r="D24">
        <v>10</v>
      </c>
      <c r="E24" s="3">
        <f t="shared" si="0"/>
        <v>107.63999999999999</v>
      </c>
      <c r="F24">
        <f t="shared" si="2"/>
        <v>127</v>
      </c>
      <c r="G24">
        <f t="shared" si="3"/>
        <v>1367</v>
      </c>
      <c r="H24">
        <f t="shared" si="4"/>
        <v>1504</v>
      </c>
      <c r="I24" t="s">
        <v>38</v>
      </c>
      <c r="J24" t="s">
        <v>43</v>
      </c>
    </row>
    <row r="25" spans="1:30" x14ac:dyDescent="0.25">
      <c r="A25">
        <v>1301</v>
      </c>
      <c r="B25" s="44">
        <v>141.87</v>
      </c>
      <c r="C25" s="3">
        <f t="shared" si="1"/>
        <v>1527.0886800000001</v>
      </c>
      <c r="D25">
        <v>3.92</v>
      </c>
      <c r="E25" s="3">
        <f t="shared" si="0"/>
        <v>42.194879999999998</v>
      </c>
      <c r="F25">
        <f t="shared" si="2"/>
        <v>146</v>
      </c>
      <c r="G25">
        <f t="shared" si="3"/>
        <v>1572</v>
      </c>
      <c r="H25">
        <f t="shared" si="4"/>
        <v>1729</v>
      </c>
      <c r="I25" t="s">
        <v>37</v>
      </c>
      <c r="J25" t="s">
        <v>46</v>
      </c>
    </row>
    <row r="26" spans="1:30" x14ac:dyDescent="0.25">
      <c r="A26">
        <v>1302</v>
      </c>
      <c r="B26">
        <v>117.11</v>
      </c>
      <c r="C26" s="3">
        <f t="shared" si="1"/>
        <v>1260.57204</v>
      </c>
      <c r="D26">
        <v>10</v>
      </c>
      <c r="E26" s="3">
        <f t="shared" si="0"/>
        <v>107.63999999999999</v>
      </c>
      <c r="F26">
        <f t="shared" si="2"/>
        <v>127</v>
      </c>
      <c r="G26">
        <f t="shared" si="3"/>
        <v>1367</v>
      </c>
      <c r="H26">
        <f t="shared" si="4"/>
        <v>1504</v>
      </c>
      <c r="I26" t="s">
        <v>38</v>
      </c>
      <c r="J26" t="s">
        <v>43</v>
      </c>
    </row>
    <row r="27" spans="1:30" x14ac:dyDescent="0.25">
      <c r="A27">
        <v>1401</v>
      </c>
      <c r="B27" s="44">
        <v>141.87</v>
      </c>
      <c r="C27" s="3">
        <f t="shared" si="1"/>
        <v>1527.0886800000001</v>
      </c>
      <c r="D27">
        <v>3.92</v>
      </c>
      <c r="E27" s="3">
        <f t="shared" si="0"/>
        <v>42.194879999999998</v>
      </c>
      <c r="F27">
        <f t="shared" si="2"/>
        <v>146</v>
      </c>
      <c r="G27">
        <f t="shared" si="3"/>
        <v>1572</v>
      </c>
      <c r="H27">
        <f t="shared" si="4"/>
        <v>1729</v>
      </c>
      <c r="I27" t="s">
        <v>37</v>
      </c>
      <c r="J27" t="s">
        <v>46</v>
      </c>
    </row>
    <row r="28" spans="1:30" x14ac:dyDescent="0.25">
      <c r="A28">
        <v>1402</v>
      </c>
      <c r="B28">
        <v>117.11</v>
      </c>
      <c r="C28" s="3">
        <f t="shared" si="1"/>
        <v>1260.57204</v>
      </c>
      <c r="D28">
        <v>10</v>
      </c>
      <c r="E28" s="3">
        <f t="shared" si="0"/>
        <v>107.63999999999999</v>
      </c>
      <c r="F28">
        <f t="shared" si="2"/>
        <v>127</v>
      </c>
      <c r="G28">
        <f t="shared" si="3"/>
        <v>1367</v>
      </c>
      <c r="H28">
        <f t="shared" si="4"/>
        <v>1504</v>
      </c>
      <c r="I28" t="s">
        <v>38</v>
      </c>
      <c r="J28" t="s">
        <v>43</v>
      </c>
    </row>
    <row r="29" spans="1:30" x14ac:dyDescent="0.25">
      <c r="A29">
        <v>1501</v>
      </c>
      <c r="B29" s="44">
        <v>141.87</v>
      </c>
      <c r="C29" s="3">
        <f t="shared" si="1"/>
        <v>1527.0886800000001</v>
      </c>
      <c r="D29">
        <v>3.92</v>
      </c>
      <c r="E29" s="3">
        <f t="shared" si="0"/>
        <v>42.194879999999998</v>
      </c>
      <c r="F29">
        <f t="shared" si="2"/>
        <v>146</v>
      </c>
      <c r="G29">
        <f t="shared" si="3"/>
        <v>1572</v>
      </c>
      <c r="H29">
        <f t="shared" si="4"/>
        <v>1729</v>
      </c>
      <c r="I29" t="s">
        <v>37</v>
      </c>
      <c r="J29" t="s">
        <v>46</v>
      </c>
    </row>
    <row r="30" spans="1:30" x14ac:dyDescent="0.25">
      <c r="A30">
        <v>1502</v>
      </c>
      <c r="B30">
        <v>117.11</v>
      </c>
      <c r="C30" s="3">
        <f t="shared" si="1"/>
        <v>1260.57204</v>
      </c>
      <c r="D30">
        <v>10</v>
      </c>
      <c r="E30" s="3">
        <f t="shared" si="0"/>
        <v>107.63999999999999</v>
      </c>
      <c r="F30">
        <f t="shared" si="2"/>
        <v>127</v>
      </c>
      <c r="G30">
        <f t="shared" si="3"/>
        <v>1367</v>
      </c>
      <c r="H30">
        <f t="shared" si="4"/>
        <v>1504</v>
      </c>
      <c r="I30" t="s">
        <v>38</v>
      </c>
      <c r="J30" t="s">
        <v>43</v>
      </c>
    </row>
    <row r="31" spans="1:30" x14ac:dyDescent="0.25">
      <c r="A31">
        <v>1601</v>
      </c>
      <c r="B31" s="44">
        <v>141.87</v>
      </c>
      <c r="C31" s="3">
        <f t="shared" si="1"/>
        <v>1527.0886800000001</v>
      </c>
      <c r="D31">
        <v>3.92</v>
      </c>
      <c r="E31" s="3">
        <f t="shared" si="0"/>
        <v>42.194879999999998</v>
      </c>
      <c r="F31">
        <f t="shared" si="2"/>
        <v>146</v>
      </c>
      <c r="G31">
        <f t="shared" si="3"/>
        <v>1572</v>
      </c>
      <c r="H31">
        <f t="shared" si="4"/>
        <v>1729</v>
      </c>
      <c r="I31" t="s">
        <v>37</v>
      </c>
      <c r="J31" t="s">
        <v>46</v>
      </c>
    </row>
    <row r="32" spans="1:30" x14ac:dyDescent="0.25">
      <c r="A32">
        <v>1602</v>
      </c>
      <c r="B32">
        <v>117.11</v>
      </c>
      <c r="C32" s="3">
        <f t="shared" si="1"/>
        <v>1260.57204</v>
      </c>
      <c r="D32">
        <v>10</v>
      </c>
      <c r="E32" s="3">
        <f t="shared" si="0"/>
        <v>107.63999999999999</v>
      </c>
      <c r="F32">
        <f t="shared" si="2"/>
        <v>127</v>
      </c>
      <c r="G32">
        <f t="shared" si="3"/>
        <v>1367</v>
      </c>
      <c r="H32">
        <f t="shared" si="4"/>
        <v>1504</v>
      </c>
      <c r="I32" t="s">
        <v>37</v>
      </c>
      <c r="J32" t="s">
        <v>43</v>
      </c>
    </row>
    <row r="33" spans="1:10" x14ac:dyDescent="0.25">
      <c r="A33">
        <v>1701</v>
      </c>
      <c r="B33" s="44">
        <v>141.87</v>
      </c>
      <c r="C33" s="3">
        <f t="shared" si="1"/>
        <v>1527.0886800000001</v>
      </c>
      <c r="D33">
        <v>3.92</v>
      </c>
      <c r="E33" s="3">
        <f t="shared" si="0"/>
        <v>42.194879999999998</v>
      </c>
      <c r="F33">
        <f t="shared" si="2"/>
        <v>146</v>
      </c>
      <c r="G33">
        <f t="shared" si="3"/>
        <v>1572</v>
      </c>
      <c r="H33">
        <f t="shared" si="4"/>
        <v>1729</v>
      </c>
      <c r="I33" t="s">
        <v>38</v>
      </c>
      <c r="J33" t="s">
        <v>46</v>
      </c>
    </row>
    <row r="34" spans="1:10" x14ac:dyDescent="0.25">
      <c r="A34">
        <v>1702</v>
      </c>
      <c r="B34">
        <v>117.11</v>
      </c>
      <c r="C34" s="3">
        <f t="shared" si="1"/>
        <v>1260.57204</v>
      </c>
      <c r="D34">
        <v>10</v>
      </c>
      <c r="E34" s="3">
        <f t="shared" si="0"/>
        <v>107.63999999999999</v>
      </c>
      <c r="F34">
        <f t="shared" si="2"/>
        <v>127</v>
      </c>
      <c r="G34">
        <f t="shared" si="3"/>
        <v>1367</v>
      </c>
      <c r="H34">
        <f t="shared" si="4"/>
        <v>1504</v>
      </c>
      <c r="I34" t="s">
        <v>38</v>
      </c>
      <c r="J34" t="s">
        <v>43</v>
      </c>
    </row>
    <row r="35" spans="1:10" x14ac:dyDescent="0.25">
      <c r="A35">
        <v>1801</v>
      </c>
      <c r="B35" s="44">
        <v>141.87</v>
      </c>
      <c r="C35" s="3">
        <f t="shared" si="1"/>
        <v>1527.0886800000001</v>
      </c>
      <c r="D35">
        <v>3.92</v>
      </c>
      <c r="E35" s="3">
        <f t="shared" si="0"/>
        <v>42.194879999999998</v>
      </c>
      <c r="F35">
        <f t="shared" si="2"/>
        <v>146</v>
      </c>
      <c r="G35">
        <f t="shared" si="3"/>
        <v>1572</v>
      </c>
      <c r="H35">
        <f t="shared" si="4"/>
        <v>1729</v>
      </c>
      <c r="I35" t="s">
        <v>37</v>
      </c>
      <c r="J35" t="s">
        <v>46</v>
      </c>
    </row>
    <row r="36" spans="1:10" x14ac:dyDescent="0.25">
      <c r="A36">
        <v>1802</v>
      </c>
      <c r="B36">
        <v>117.11</v>
      </c>
      <c r="C36" s="3">
        <f t="shared" si="1"/>
        <v>1260.57204</v>
      </c>
      <c r="D36">
        <v>10</v>
      </c>
      <c r="E36" s="3">
        <f t="shared" si="0"/>
        <v>107.63999999999999</v>
      </c>
      <c r="F36">
        <f t="shared" si="2"/>
        <v>127</v>
      </c>
      <c r="G36">
        <f t="shared" si="3"/>
        <v>1367</v>
      </c>
      <c r="H36">
        <f t="shared" si="4"/>
        <v>1504</v>
      </c>
      <c r="I36" t="s">
        <v>38</v>
      </c>
      <c r="J36" t="s">
        <v>43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8ABF-4472-44F8-A115-8D8494497E4F}">
  <dimension ref="A1:AG53"/>
  <sheetViews>
    <sheetView topLeftCell="S16" zoomScale="160" zoomScaleNormal="160" workbookViewId="0">
      <selection activeCell="AG21" sqref="AG21"/>
    </sheetView>
  </sheetViews>
  <sheetFormatPr defaultRowHeight="15" x14ac:dyDescent="0.25"/>
  <cols>
    <col min="1" max="1" width="7.5703125" customWidth="1"/>
  </cols>
  <sheetData>
    <row r="1" spans="1:33" ht="26.25" x14ac:dyDescent="0.4">
      <c r="A1" s="200" t="s">
        <v>62</v>
      </c>
      <c r="B1" s="200"/>
      <c r="C1" s="200"/>
      <c r="D1" s="200"/>
      <c r="E1" s="200"/>
      <c r="F1" s="200"/>
      <c r="G1" s="200"/>
      <c r="H1" s="200"/>
      <c r="I1" s="200"/>
    </row>
    <row r="2" spans="1:33" x14ac:dyDescent="0.25">
      <c r="A2" s="41" t="s">
        <v>0</v>
      </c>
      <c r="B2" s="41" t="s">
        <v>57</v>
      </c>
      <c r="C2" s="41"/>
      <c r="D2" s="41" t="s">
        <v>58</v>
      </c>
      <c r="E2" s="41"/>
      <c r="F2" s="41" t="s">
        <v>59</v>
      </c>
      <c r="G2" s="41" t="s">
        <v>60</v>
      </c>
      <c r="H2" s="41" t="s">
        <v>9</v>
      </c>
      <c r="I2" s="41"/>
      <c r="J2" s="41" t="s">
        <v>61</v>
      </c>
    </row>
    <row r="3" spans="1:33" ht="15.75" thickBot="1" x14ac:dyDescent="0.3">
      <c r="A3">
        <v>201</v>
      </c>
      <c r="B3" s="44">
        <v>106.55</v>
      </c>
      <c r="C3" s="16">
        <f t="shared" ref="C3:C52" si="0">B3*10.764</f>
        <v>1146.9041999999999</v>
      </c>
      <c r="D3" s="14">
        <v>5.43</v>
      </c>
      <c r="E3" s="16">
        <f t="shared" ref="E3:E53" si="1">D3*10.764</f>
        <v>58.448519999999995</v>
      </c>
      <c r="F3" s="14">
        <f>ROUND(D3+B3,0)</f>
        <v>112</v>
      </c>
      <c r="G3" s="14">
        <f>ROUND(F3*10.764,0)</f>
        <v>1206</v>
      </c>
      <c r="H3" s="14">
        <f>ROUND(G3*1.1,0)</f>
        <v>1327</v>
      </c>
      <c r="I3" s="14" t="s">
        <v>37</v>
      </c>
      <c r="J3" s="14" t="s">
        <v>43</v>
      </c>
    </row>
    <row r="4" spans="1:33" ht="15.75" customHeight="1" thickBot="1" x14ac:dyDescent="0.3">
      <c r="A4">
        <v>202</v>
      </c>
      <c r="B4" s="44">
        <v>97.67</v>
      </c>
      <c r="C4" s="16">
        <f t="shared" si="0"/>
        <v>1051.31988</v>
      </c>
      <c r="D4" s="14"/>
      <c r="E4" s="16">
        <f t="shared" si="1"/>
        <v>0</v>
      </c>
      <c r="F4" s="14">
        <f>ROUND(D4+B4,0)</f>
        <v>98</v>
      </c>
      <c r="G4" s="14">
        <f>ROUND(F4*10.764,0)</f>
        <v>1055</v>
      </c>
      <c r="H4" s="14">
        <f>ROUND(G4*1.1,0)</f>
        <v>1161</v>
      </c>
      <c r="I4" s="14" t="s">
        <v>37</v>
      </c>
      <c r="J4" s="14" t="s">
        <v>43</v>
      </c>
      <c r="AC4" s="170">
        <v>1</v>
      </c>
      <c r="AD4" s="170" t="s">
        <v>136</v>
      </c>
      <c r="AE4" s="170">
        <v>97.67</v>
      </c>
      <c r="AF4" s="172">
        <f>AE4*10.764</f>
        <v>1051.31988</v>
      </c>
      <c r="AG4" s="170">
        <v>4</v>
      </c>
    </row>
    <row r="5" spans="1:33" s="173" customFormat="1" ht="24.75" customHeight="1" thickBot="1" x14ac:dyDescent="0.3">
      <c r="A5" s="173">
        <v>203</v>
      </c>
      <c r="B5" s="174">
        <v>97.74</v>
      </c>
      <c r="C5" s="16">
        <f t="shared" si="0"/>
        <v>1052.0733599999999</v>
      </c>
      <c r="D5" s="14"/>
      <c r="E5" s="16">
        <f t="shared" si="1"/>
        <v>0</v>
      </c>
      <c r="F5" s="14">
        <f>ROUND(D5+B5,0)</f>
        <v>98</v>
      </c>
      <c r="G5" s="14">
        <f>ROUND(F5*10.764,0)</f>
        <v>1055</v>
      </c>
      <c r="H5" s="14">
        <f>ROUND(G5*1.1,0)</f>
        <v>1161</v>
      </c>
      <c r="I5" s="14" t="s">
        <v>37</v>
      </c>
      <c r="J5" s="14" t="s">
        <v>43</v>
      </c>
      <c r="AC5" s="171">
        <v>2</v>
      </c>
      <c r="AD5" s="171" t="s">
        <v>136</v>
      </c>
      <c r="AE5" s="171">
        <v>97.63</v>
      </c>
      <c r="AF5" s="175">
        <f t="shared" ref="AF5:AF20" si="2">AE5*10.764</f>
        <v>1050.88932</v>
      </c>
      <c r="AG5" s="171">
        <v>4</v>
      </c>
    </row>
    <row r="6" spans="1:33" ht="33.75" thickBot="1" x14ac:dyDescent="0.3">
      <c r="A6">
        <v>301</v>
      </c>
      <c r="B6" s="44">
        <v>106.55</v>
      </c>
      <c r="C6" s="16">
        <f t="shared" si="0"/>
        <v>1146.9041999999999</v>
      </c>
      <c r="D6" s="14">
        <v>5.43</v>
      </c>
      <c r="E6" s="16">
        <f t="shared" si="1"/>
        <v>58.448519999999995</v>
      </c>
      <c r="F6" s="14">
        <f>ROUND(D6+B6,0)</f>
        <v>112</v>
      </c>
      <c r="G6" s="14">
        <f t="shared" ref="G6:G53" si="3">ROUND(F6*10.764,0)</f>
        <v>1206</v>
      </c>
      <c r="H6" s="14">
        <f t="shared" ref="H6:H53" si="4">ROUND(G6*1.1,0)</f>
        <v>1327</v>
      </c>
      <c r="I6" s="14" t="s">
        <v>37</v>
      </c>
      <c r="J6" s="14" t="s">
        <v>43</v>
      </c>
      <c r="AC6" s="170">
        <v>3</v>
      </c>
      <c r="AD6" s="170" t="s">
        <v>137</v>
      </c>
      <c r="AE6" s="170">
        <v>97.67</v>
      </c>
      <c r="AF6" s="172">
        <f t="shared" si="2"/>
        <v>1051.31988</v>
      </c>
      <c r="AG6" s="170">
        <v>1</v>
      </c>
    </row>
    <row r="7" spans="1:33" ht="50.25" thickBot="1" x14ac:dyDescent="0.3">
      <c r="A7">
        <v>302</v>
      </c>
      <c r="B7" s="44">
        <v>97.67</v>
      </c>
      <c r="C7" s="16">
        <f t="shared" si="0"/>
        <v>1051.31988</v>
      </c>
      <c r="D7" s="14"/>
      <c r="E7" s="16">
        <f t="shared" si="1"/>
        <v>0</v>
      </c>
      <c r="F7" s="14">
        <f t="shared" ref="F7:F53" si="5">ROUND(D7+B7,0)</f>
        <v>98</v>
      </c>
      <c r="G7" s="14">
        <f t="shared" si="3"/>
        <v>1055</v>
      </c>
      <c r="H7" s="14">
        <f t="shared" si="4"/>
        <v>1161</v>
      </c>
      <c r="I7" s="14" t="s">
        <v>37</v>
      </c>
      <c r="J7" s="14" t="s">
        <v>43</v>
      </c>
      <c r="AC7" s="171">
        <v>4</v>
      </c>
      <c r="AD7" s="171" t="s">
        <v>136</v>
      </c>
      <c r="AE7" s="171">
        <v>97.66</v>
      </c>
      <c r="AF7" s="172">
        <f t="shared" si="2"/>
        <v>1051.2122399999998</v>
      </c>
      <c r="AG7" s="171">
        <v>1</v>
      </c>
    </row>
    <row r="8" spans="1:33" ht="50.25" thickBot="1" x14ac:dyDescent="0.3">
      <c r="A8">
        <v>303</v>
      </c>
      <c r="B8" s="44">
        <v>97.74</v>
      </c>
      <c r="C8" s="16">
        <f t="shared" si="0"/>
        <v>1052.0733599999999</v>
      </c>
      <c r="D8" s="14"/>
      <c r="E8" s="16">
        <f t="shared" si="1"/>
        <v>0</v>
      </c>
      <c r="F8" s="14">
        <f>ROUND(D8+B8,0)</f>
        <v>98</v>
      </c>
      <c r="G8" s="14">
        <f>ROUND(F8*10.764,0)</f>
        <v>1055</v>
      </c>
      <c r="H8" s="14">
        <f>ROUND(G8*1.1,0)</f>
        <v>1161</v>
      </c>
      <c r="I8" s="14" t="s">
        <v>37</v>
      </c>
      <c r="J8" s="14" t="s">
        <v>43</v>
      </c>
      <c r="AC8" s="170">
        <v>5</v>
      </c>
      <c r="AD8" s="170" t="s">
        <v>136</v>
      </c>
      <c r="AE8" s="170">
        <v>97.73</v>
      </c>
      <c r="AF8" s="172">
        <f t="shared" si="2"/>
        <v>1051.9657199999999</v>
      </c>
      <c r="AG8" s="170">
        <v>1</v>
      </c>
    </row>
    <row r="9" spans="1:33" ht="50.25" thickBot="1" x14ac:dyDescent="0.3">
      <c r="A9">
        <v>401</v>
      </c>
      <c r="B9" s="44">
        <v>106.55</v>
      </c>
      <c r="C9" s="16">
        <f t="shared" si="0"/>
        <v>1146.9041999999999</v>
      </c>
      <c r="D9" s="14">
        <v>5.43</v>
      </c>
      <c r="E9" s="16">
        <f t="shared" si="1"/>
        <v>58.448519999999995</v>
      </c>
      <c r="F9" s="14">
        <f>ROUND(D9+B9,0)</f>
        <v>112</v>
      </c>
      <c r="G9" s="14">
        <f t="shared" si="3"/>
        <v>1206</v>
      </c>
      <c r="H9" s="14">
        <f t="shared" si="4"/>
        <v>1327</v>
      </c>
      <c r="I9" s="14" t="s">
        <v>37</v>
      </c>
      <c r="J9" s="14" t="s">
        <v>43</v>
      </c>
      <c r="AC9" s="171">
        <v>6</v>
      </c>
      <c r="AD9" s="171" t="s">
        <v>136</v>
      </c>
      <c r="AE9" s="171">
        <v>111.98</v>
      </c>
      <c r="AF9" s="172">
        <f t="shared" si="2"/>
        <v>1205.3527199999999</v>
      </c>
      <c r="AG9" s="171">
        <v>1</v>
      </c>
    </row>
    <row r="10" spans="1:33" ht="33.75" thickBot="1" x14ac:dyDescent="0.3">
      <c r="A10">
        <v>402</v>
      </c>
      <c r="B10" s="44">
        <v>97.67</v>
      </c>
      <c r="C10" s="16">
        <f t="shared" si="0"/>
        <v>1051.31988</v>
      </c>
      <c r="D10" s="14"/>
      <c r="E10" s="16">
        <f t="shared" si="1"/>
        <v>0</v>
      </c>
      <c r="F10" s="14">
        <f t="shared" si="5"/>
        <v>98</v>
      </c>
      <c r="G10" s="14">
        <f t="shared" si="3"/>
        <v>1055</v>
      </c>
      <c r="H10" s="14">
        <f t="shared" si="4"/>
        <v>1161</v>
      </c>
      <c r="I10" s="14" t="s">
        <v>37</v>
      </c>
      <c r="J10" s="14" t="s">
        <v>43</v>
      </c>
      <c r="AC10" s="170">
        <v>7</v>
      </c>
      <c r="AD10" s="170" t="s">
        <v>137</v>
      </c>
      <c r="AE10" s="170">
        <v>111.98</v>
      </c>
      <c r="AF10" s="172">
        <f t="shared" si="2"/>
        <v>1205.3527199999999</v>
      </c>
      <c r="AG10" s="170">
        <v>4</v>
      </c>
    </row>
    <row r="11" spans="1:33" ht="33.75" thickBot="1" x14ac:dyDescent="0.3">
      <c r="A11">
        <v>403</v>
      </c>
      <c r="B11" s="44">
        <v>97.74</v>
      </c>
      <c r="C11" s="16">
        <f t="shared" si="0"/>
        <v>1052.0733599999999</v>
      </c>
      <c r="D11" s="14"/>
      <c r="E11" s="16">
        <f t="shared" si="1"/>
        <v>0</v>
      </c>
      <c r="F11" s="14">
        <f>ROUND(D11+B11,0)</f>
        <v>98</v>
      </c>
      <c r="G11" s="14">
        <f>ROUND(F11*10.764,0)</f>
        <v>1055</v>
      </c>
      <c r="H11" s="14">
        <f>ROUND(G11*1.1,0)</f>
        <v>1161</v>
      </c>
      <c r="I11" s="14" t="s">
        <v>37</v>
      </c>
      <c r="J11" s="14" t="s">
        <v>43</v>
      </c>
      <c r="AC11" s="171">
        <v>8</v>
      </c>
      <c r="AD11" s="171" t="s">
        <v>137</v>
      </c>
      <c r="AE11" s="171">
        <v>111.99</v>
      </c>
      <c r="AF11" s="172">
        <f t="shared" si="2"/>
        <v>1205.4603599999998</v>
      </c>
      <c r="AG11" s="171">
        <v>1</v>
      </c>
    </row>
    <row r="12" spans="1:33" ht="33.75" thickBot="1" x14ac:dyDescent="0.3">
      <c r="A12">
        <v>501</v>
      </c>
      <c r="B12" s="44">
        <v>106.55</v>
      </c>
      <c r="C12" s="16">
        <f t="shared" si="0"/>
        <v>1146.9041999999999</v>
      </c>
      <c r="D12" s="14">
        <v>5.43</v>
      </c>
      <c r="E12" s="16">
        <f t="shared" si="1"/>
        <v>58.448519999999995</v>
      </c>
      <c r="F12" s="14">
        <f>ROUND(D12+B12,0)</f>
        <v>112</v>
      </c>
      <c r="G12" s="14">
        <f t="shared" si="3"/>
        <v>1206</v>
      </c>
      <c r="H12" s="14">
        <f t="shared" si="4"/>
        <v>1327</v>
      </c>
      <c r="I12" s="14" t="s">
        <v>37</v>
      </c>
      <c r="J12" s="14" t="s">
        <v>43</v>
      </c>
      <c r="AC12" s="170">
        <v>9</v>
      </c>
      <c r="AD12" s="170" t="s">
        <v>138</v>
      </c>
      <c r="AE12" s="170">
        <v>113.51</v>
      </c>
      <c r="AF12" s="172">
        <f t="shared" si="2"/>
        <v>1221.8216399999999</v>
      </c>
      <c r="AG12" s="170">
        <v>1</v>
      </c>
    </row>
    <row r="13" spans="1:33" ht="33.75" thickBot="1" x14ac:dyDescent="0.3">
      <c r="A13">
        <v>502</v>
      </c>
      <c r="B13" s="44">
        <v>97.67</v>
      </c>
      <c r="C13" s="16">
        <f t="shared" si="0"/>
        <v>1051.31988</v>
      </c>
      <c r="D13" s="14"/>
      <c r="E13" s="16">
        <f t="shared" si="1"/>
        <v>0</v>
      </c>
      <c r="F13" s="14">
        <f t="shared" si="5"/>
        <v>98</v>
      </c>
      <c r="G13" s="14">
        <f t="shared" si="3"/>
        <v>1055</v>
      </c>
      <c r="H13" s="14">
        <f t="shared" si="4"/>
        <v>1161</v>
      </c>
      <c r="I13" s="14" t="s">
        <v>37</v>
      </c>
      <c r="J13" s="14" t="s">
        <v>43</v>
      </c>
      <c r="AC13" s="171">
        <v>10</v>
      </c>
      <c r="AD13" s="171" t="s">
        <v>138</v>
      </c>
      <c r="AE13" s="171">
        <v>113.61</v>
      </c>
      <c r="AF13" s="172">
        <f t="shared" si="2"/>
        <v>1222.8980399999998</v>
      </c>
      <c r="AG13" s="171">
        <v>10</v>
      </c>
    </row>
    <row r="14" spans="1:33" ht="33.75" thickBot="1" x14ac:dyDescent="0.3">
      <c r="A14">
        <v>503</v>
      </c>
      <c r="B14" s="44">
        <v>97.74</v>
      </c>
      <c r="C14" s="16">
        <f t="shared" si="0"/>
        <v>1052.0733599999999</v>
      </c>
      <c r="D14" s="14"/>
      <c r="E14" s="16">
        <f t="shared" si="1"/>
        <v>0</v>
      </c>
      <c r="F14" s="14">
        <f>ROUND(D14+B14,0)</f>
        <v>98</v>
      </c>
      <c r="G14" s="14">
        <f>ROUND(F14*10.764,0)</f>
        <v>1055</v>
      </c>
      <c r="H14" s="14">
        <f>ROUND(G14*1.1,0)</f>
        <v>1161</v>
      </c>
      <c r="I14" s="14" t="s">
        <v>38</v>
      </c>
      <c r="J14" s="14" t="s">
        <v>43</v>
      </c>
      <c r="AC14" s="170">
        <v>11</v>
      </c>
      <c r="AD14" s="170" t="s">
        <v>138</v>
      </c>
      <c r="AE14" s="170">
        <v>97.67</v>
      </c>
      <c r="AF14" s="172">
        <f t="shared" si="2"/>
        <v>1051.31988</v>
      </c>
      <c r="AG14" s="170">
        <v>1</v>
      </c>
    </row>
    <row r="15" spans="1:33" ht="33.75" thickBot="1" x14ac:dyDescent="0.3">
      <c r="A15">
        <v>601</v>
      </c>
      <c r="B15" s="44">
        <v>106.55</v>
      </c>
      <c r="C15" s="16">
        <f t="shared" si="0"/>
        <v>1146.9041999999999</v>
      </c>
      <c r="D15" s="14">
        <v>5.43</v>
      </c>
      <c r="E15" s="16">
        <f t="shared" si="1"/>
        <v>58.448519999999995</v>
      </c>
      <c r="F15" s="14">
        <f>ROUND(D15+B15,0)</f>
        <v>112</v>
      </c>
      <c r="G15" s="14">
        <f t="shared" si="3"/>
        <v>1206</v>
      </c>
      <c r="H15" s="14">
        <f t="shared" si="4"/>
        <v>1327</v>
      </c>
      <c r="I15" s="14" t="s">
        <v>37</v>
      </c>
      <c r="J15" s="14" t="s">
        <v>43</v>
      </c>
      <c r="AC15" s="171">
        <v>12</v>
      </c>
      <c r="AD15" s="171" t="s">
        <v>138</v>
      </c>
      <c r="AE15" s="171">
        <v>105.89</v>
      </c>
      <c r="AF15" s="172">
        <f t="shared" si="2"/>
        <v>1139.7999599999998</v>
      </c>
      <c r="AG15" s="171">
        <v>10</v>
      </c>
    </row>
    <row r="16" spans="1:33" ht="33.75" thickBot="1" x14ac:dyDescent="0.3">
      <c r="A16">
        <v>602</v>
      </c>
      <c r="B16" s="44">
        <v>97.67</v>
      </c>
      <c r="C16" s="16">
        <f t="shared" si="0"/>
        <v>1051.31988</v>
      </c>
      <c r="D16" s="14"/>
      <c r="E16" s="16">
        <f t="shared" si="1"/>
        <v>0</v>
      </c>
      <c r="F16" s="14">
        <f t="shared" ref="F16" si="6">ROUND(D16+B16,0)</f>
        <v>98</v>
      </c>
      <c r="G16" s="14">
        <f t="shared" si="3"/>
        <v>1055</v>
      </c>
      <c r="H16" s="14">
        <f t="shared" si="4"/>
        <v>1161</v>
      </c>
      <c r="I16" s="14" t="s">
        <v>37</v>
      </c>
      <c r="J16" s="14" t="s">
        <v>43</v>
      </c>
      <c r="AC16" s="170">
        <v>13</v>
      </c>
      <c r="AD16" s="170" t="s">
        <v>138</v>
      </c>
      <c r="AE16" s="170">
        <v>97.74</v>
      </c>
      <c r="AF16" s="172">
        <f t="shared" si="2"/>
        <v>1052.0733599999999</v>
      </c>
      <c r="AG16" s="170">
        <v>1</v>
      </c>
    </row>
    <row r="17" spans="1:33" ht="33.75" thickBot="1" x14ac:dyDescent="0.3">
      <c r="A17">
        <v>603</v>
      </c>
      <c r="B17" s="44">
        <v>97.74</v>
      </c>
      <c r="C17" s="16">
        <f t="shared" si="0"/>
        <v>1052.0733599999999</v>
      </c>
      <c r="D17" s="14"/>
      <c r="E17" s="16">
        <f t="shared" si="1"/>
        <v>0</v>
      </c>
      <c r="F17" s="14">
        <f>ROUND(D17+B17,0)</f>
        <v>98</v>
      </c>
      <c r="G17" s="14">
        <f>ROUND(F17*10.764,0)</f>
        <v>1055</v>
      </c>
      <c r="H17" s="14">
        <f>ROUND(G17*1.1,0)</f>
        <v>1161</v>
      </c>
      <c r="I17" s="14" t="s">
        <v>37</v>
      </c>
      <c r="J17" s="14" t="s">
        <v>43</v>
      </c>
      <c r="AC17" s="171">
        <v>14</v>
      </c>
      <c r="AD17" s="171" t="s">
        <v>137</v>
      </c>
      <c r="AE17" s="171">
        <v>97.63</v>
      </c>
      <c r="AF17" s="172">
        <f t="shared" si="2"/>
        <v>1050.88932</v>
      </c>
      <c r="AG17" s="171">
        <v>2</v>
      </c>
    </row>
    <row r="18" spans="1:33" ht="50.25" thickBot="1" x14ac:dyDescent="0.3">
      <c r="A18">
        <v>701</v>
      </c>
      <c r="B18" s="44">
        <v>106.55</v>
      </c>
      <c r="C18" s="16">
        <f t="shared" si="0"/>
        <v>1146.9041999999999</v>
      </c>
      <c r="D18" s="14">
        <v>5.44</v>
      </c>
      <c r="E18" s="16">
        <f t="shared" si="1"/>
        <v>58.556159999999998</v>
      </c>
      <c r="F18" s="14">
        <f t="shared" si="5"/>
        <v>112</v>
      </c>
      <c r="G18" s="14">
        <f t="shared" si="3"/>
        <v>1206</v>
      </c>
      <c r="H18" s="14">
        <f t="shared" si="4"/>
        <v>1327</v>
      </c>
      <c r="I18" s="14" t="s">
        <v>37</v>
      </c>
      <c r="J18" s="14" t="s">
        <v>43</v>
      </c>
      <c r="AC18" s="170">
        <v>15</v>
      </c>
      <c r="AD18" s="170" t="s">
        <v>136</v>
      </c>
      <c r="AE18" s="170">
        <v>97.74</v>
      </c>
      <c r="AF18" s="172">
        <f t="shared" si="2"/>
        <v>1052.0733599999999</v>
      </c>
      <c r="AG18" s="170">
        <v>3</v>
      </c>
    </row>
    <row r="19" spans="1:33" ht="33.75" thickBot="1" x14ac:dyDescent="0.3">
      <c r="A19" t="s">
        <v>47</v>
      </c>
      <c r="B19" s="44"/>
      <c r="C19" s="16">
        <f t="shared" si="0"/>
        <v>0</v>
      </c>
      <c r="D19" s="14"/>
      <c r="E19" s="16">
        <f t="shared" si="1"/>
        <v>0</v>
      </c>
      <c r="F19" s="14">
        <f t="shared" si="5"/>
        <v>0</v>
      </c>
      <c r="G19" s="14">
        <f t="shared" si="3"/>
        <v>0</v>
      </c>
      <c r="H19" s="14">
        <f t="shared" si="4"/>
        <v>0</v>
      </c>
      <c r="I19" s="14"/>
      <c r="J19" s="14"/>
      <c r="AC19" s="171">
        <v>16</v>
      </c>
      <c r="AD19" s="171" t="s">
        <v>137</v>
      </c>
      <c r="AE19" s="171">
        <v>97.74</v>
      </c>
      <c r="AF19" s="172">
        <f t="shared" si="2"/>
        <v>1052.0733599999999</v>
      </c>
      <c r="AG19" s="171">
        <v>2</v>
      </c>
    </row>
    <row r="20" spans="1:33" ht="50.25" thickBot="1" x14ac:dyDescent="0.3">
      <c r="A20">
        <v>703</v>
      </c>
      <c r="B20" s="44">
        <v>97.73</v>
      </c>
      <c r="C20" s="16">
        <f t="shared" si="0"/>
        <v>1051.9657199999999</v>
      </c>
      <c r="D20" s="14"/>
      <c r="E20" s="16">
        <f t="shared" si="1"/>
        <v>0</v>
      </c>
      <c r="F20" s="14">
        <f t="shared" si="5"/>
        <v>98</v>
      </c>
      <c r="G20" s="14">
        <f t="shared" si="3"/>
        <v>1055</v>
      </c>
      <c r="H20" s="14">
        <f t="shared" si="4"/>
        <v>1161</v>
      </c>
      <c r="I20" s="14" t="s">
        <v>37</v>
      </c>
      <c r="J20" s="14" t="s">
        <v>43</v>
      </c>
      <c r="AC20" s="170">
        <v>17</v>
      </c>
      <c r="AD20" s="170" t="s">
        <v>136</v>
      </c>
      <c r="AE20" s="170">
        <v>111.52</v>
      </c>
      <c r="AF20" s="172">
        <f t="shared" si="2"/>
        <v>1200.4012799999998</v>
      </c>
      <c r="AG20" s="170">
        <v>2</v>
      </c>
    </row>
    <row r="21" spans="1:33" x14ac:dyDescent="0.25">
      <c r="A21">
        <v>801</v>
      </c>
      <c r="B21" s="44">
        <v>113.61</v>
      </c>
      <c r="C21" s="3">
        <f t="shared" si="0"/>
        <v>1222.8980399999998</v>
      </c>
      <c r="D21">
        <v>5.44</v>
      </c>
      <c r="E21" s="3">
        <f t="shared" si="1"/>
        <v>58.556159999999998</v>
      </c>
      <c r="F21">
        <f t="shared" si="5"/>
        <v>119</v>
      </c>
      <c r="G21">
        <f t="shared" si="3"/>
        <v>1281</v>
      </c>
      <c r="H21">
        <f t="shared" si="4"/>
        <v>1409</v>
      </c>
      <c r="I21" t="s">
        <v>38</v>
      </c>
      <c r="J21" t="s">
        <v>43</v>
      </c>
      <c r="AG21" s="5">
        <f>SUM(AG4:AG20)</f>
        <v>49</v>
      </c>
    </row>
    <row r="22" spans="1:33" x14ac:dyDescent="0.25">
      <c r="A22">
        <v>802</v>
      </c>
      <c r="B22" s="44">
        <v>97.66</v>
      </c>
      <c r="C22" s="3">
        <f t="shared" si="0"/>
        <v>1051.2122399999998</v>
      </c>
      <c r="E22" s="3">
        <f t="shared" si="1"/>
        <v>0</v>
      </c>
      <c r="F22">
        <f t="shared" si="5"/>
        <v>98</v>
      </c>
      <c r="G22">
        <f t="shared" si="3"/>
        <v>1055</v>
      </c>
      <c r="H22">
        <f t="shared" si="4"/>
        <v>1161</v>
      </c>
      <c r="I22" t="s">
        <v>37</v>
      </c>
      <c r="J22" t="s">
        <v>43</v>
      </c>
    </row>
    <row r="23" spans="1:33" x14ac:dyDescent="0.25">
      <c r="A23">
        <v>803</v>
      </c>
      <c r="B23" s="44">
        <v>97.73</v>
      </c>
      <c r="C23" s="3">
        <f t="shared" si="0"/>
        <v>1051.9657199999999</v>
      </c>
      <c r="E23" s="3">
        <f t="shared" si="1"/>
        <v>0</v>
      </c>
      <c r="F23">
        <f t="shared" si="5"/>
        <v>98</v>
      </c>
      <c r="G23">
        <f t="shared" si="3"/>
        <v>1055</v>
      </c>
      <c r="H23">
        <f t="shared" si="4"/>
        <v>1161</v>
      </c>
      <c r="I23" t="s">
        <v>37</v>
      </c>
      <c r="J23" t="s">
        <v>43</v>
      </c>
    </row>
    <row r="24" spans="1:33" x14ac:dyDescent="0.25">
      <c r="A24">
        <v>901</v>
      </c>
      <c r="B24" s="44">
        <v>113.61</v>
      </c>
      <c r="C24" s="3">
        <f t="shared" si="0"/>
        <v>1222.8980399999998</v>
      </c>
      <c r="D24">
        <v>5.44</v>
      </c>
      <c r="E24" s="3">
        <f t="shared" si="1"/>
        <v>58.556159999999998</v>
      </c>
      <c r="F24">
        <f t="shared" si="5"/>
        <v>119</v>
      </c>
      <c r="G24">
        <f t="shared" si="3"/>
        <v>1281</v>
      </c>
      <c r="H24">
        <f t="shared" si="4"/>
        <v>1409</v>
      </c>
      <c r="I24" t="s">
        <v>38</v>
      </c>
      <c r="J24" t="s">
        <v>43</v>
      </c>
    </row>
    <row r="25" spans="1:33" x14ac:dyDescent="0.25">
      <c r="A25">
        <v>902</v>
      </c>
      <c r="B25" s="44">
        <v>97.63</v>
      </c>
      <c r="C25" s="3">
        <f t="shared" si="0"/>
        <v>1050.88932</v>
      </c>
      <c r="E25" s="3">
        <f t="shared" si="1"/>
        <v>0</v>
      </c>
      <c r="F25">
        <f t="shared" si="5"/>
        <v>98</v>
      </c>
      <c r="G25">
        <f t="shared" si="3"/>
        <v>1055</v>
      </c>
      <c r="H25">
        <f t="shared" si="4"/>
        <v>1161</v>
      </c>
      <c r="I25" t="s">
        <v>37</v>
      </c>
      <c r="J25" t="s">
        <v>43</v>
      </c>
    </row>
    <row r="26" spans="1:33" x14ac:dyDescent="0.25">
      <c r="A26">
        <v>903</v>
      </c>
      <c r="B26" s="44">
        <v>105.89</v>
      </c>
      <c r="C26" s="3">
        <f t="shared" si="0"/>
        <v>1139.7999599999998</v>
      </c>
      <c r="D26">
        <v>8.58</v>
      </c>
      <c r="E26" s="3">
        <f t="shared" si="1"/>
        <v>92.355119999999999</v>
      </c>
      <c r="F26">
        <f t="shared" si="5"/>
        <v>114</v>
      </c>
      <c r="G26">
        <f t="shared" si="3"/>
        <v>1227</v>
      </c>
      <c r="H26">
        <f t="shared" si="4"/>
        <v>1350</v>
      </c>
      <c r="I26" t="s">
        <v>38</v>
      </c>
      <c r="J26" t="s">
        <v>43</v>
      </c>
    </row>
    <row r="27" spans="1:33" x14ac:dyDescent="0.25">
      <c r="A27">
        <v>1001</v>
      </c>
      <c r="B27" s="44">
        <v>113.61</v>
      </c>
      <c r="C27" s="3">
        <f t="shared" si="0"/>
        <v>1222.8980399999998</v>
      </c>
      <c r="D27">
        <v>5.44</v>
      </c>
      <c r="E27" s="3">
        <f t="shared" si="1"/>
        <v>58.556159999999998</v>
      </c>
      <c r="F27">
        <f t="shared" si="5"/>
        <v>119</v>
      </c>
      <c r="G27">
        <f t="shared" si="3"/>
        <v>1281</v>
      </c>
      <c r="H27">
        <f t="shared" si="4"/>
        <v>1409</v>
      </c>
      <c r="I27" t="s">
        <v>38</v>
      </c>
      <c r="J27" t="s">
        <v>43</v>
      </c>
    </row>
    <row r="28" spans="1:33" x14ac:dyDescent="0.25">
      <c r="A28">
        <v>1002</v>
      </c>
      <c r="B28" s="44">
        <v>97.63</v>
      </c>
      <c r="C28" s="3">
        <f t="shared" si="0"/>
        <v>1050.88932</v>
      </c>
      <c r="E28" s="3">
        <f t="shared" si="1"/>
        <v>0</v>
      </c>
      <c r="F28">
        <f t="shared" si="5"/>
        <v>98</v>
      </c>
      <c r="G28">
        <f t="shared" si="3"/>
        <v>1055</v>
      </c>
      <c r="H28">
        <f t="shared" si="4"/>
        <v>1161</v>
      </c>
      <c r="I28" t="s">
        <v>38</v>
      </c>
      <c r="J28" t="s">
        <v>43</v>
      </c>
    </row>
    <row r="29" spans="1:33" x14ac:dyDescent="0.25">
      <c r="A29">
        <v>1003</v>
      </c>
      <c r="B29" s="44">
        <v>105.89</v>
      </c>
      <c r="C29" s="3">
        <f t="shared" si="0"/>
        <v>1139.7999599999998</v>
      </c>
      <c r="D29">
        <v>8.58</v>
      </c>
      <c r="E29" s="3">
        <f t="shared" si="1"/>
        <v>92.355119999999999</v>
      </c>
      <c r="F29">
        <f t="shared" si="5"/>
        <v>114</v>
      </c>
      <c r="G29">
        <f t="shared" si="3"/>
        <v>1227</v>
      </c>
      <c r="H29">
        <f t="shared" si="4"/>
        <v>1350</v>
      </c>
      <c r="I29" t="s">
        <v>38</v>
      </c>
      <c r="J29" t="s">
        <v>43</v>
      </c>
    </row>
    <row r="30" spans="1:33" x14ac:dyDescent="0.25">
      <c r="A30">
        <v>1101</v>
      </c>
      <c r="B30" s="44">
        <v>113.61</v>
      </c>
      <c r="C30" s="3">
        <f t="shared" si="0"/>
        <v>1222.8980399999998</v>
      </c>
      <c r="D30">
        <v>5.44</v>
      </c>
      <c r="E30" s="3">
        <f t="shared" si="1"/>
        <v>58.556159999999998</v>
      </c>
      <c r="F30">
        <f t="shared" si="5"/>
        <v>119</v>
      </c>
      <c r="G30">
        <f t="shared" si="3"/>
        <v>1281</v>
      </c>
      <c r="H30">
        <f t="shared" si="4"/>
        <v>1409</v>
      </c>
      <c r="I30" t="s">
        <v>38</v>
      </c>
      <c r="J30" t="s">
        <v>43</v>
      </c>
    </row>
    <row r="31" spans="1:33" x14ac:dyDescent="0.25">
      <c r="A31">
        <v>1102</v>
      </c>
      <c r="B31" s="44">
        <v>97.63</v>
      </c>
      <c r="C31" s="3">
        <f t="shared" si="0"/>
        <v>1050.88932</v>
      </c>
      <c r="E31" s="3">
        <f t="shared" si="1"/>
        <v>0</v>
      </c>
      <c r="F31">
        <f t="shared" si="5"/>
        <v>98</v>
      </c>
      <c r="G31">
        <f t="shared" si="3"/>
        <v>1055</v>
      </c>
      <c r="H31">
        <f t="shared" si="4"/>
        <v>1161</v>
      </c>
      <c r="I31" t="s">
        <v>37</v>
      </c>
      <c r="J31" t="s">
        <v>43</v>
      </c>
    </row>
    <row r="32" spans="1:33" x14ac:dyDescent="0.25">
      <c r="A32">
        <v>1103</v>
      </c>
      <c r="B32" s="44">
        <v>105.89</v>
      </c>
      <c r="C32" s="3">
        <f t="shared" si="0"/>
        <v>1139.7999599999998</v>
      </c>
      <c r="D32">
        <v>8.58</v>
      </c>
      <c r="E32" s="3">
        <f t="shared" si="1"/>
        <v>92.355119999999999</v>
      </c>
      <c r="F32">
        <f t="shared" si="5"/>
        <v>114</v>
      </c>
      <c r="G32">
        <f t="shared" si="3"/>
        <v>1227</v>
      </c>
      <c r="H32">
        <f t="shared" si="4"/>
        <v>1350</v>
      </c>
      <c r="I32" t="s">
        <v>38</v>
      </c>
      <c r="J32" t="s">
        <v>43</v>
      </c>
    </row>
    <row r="33" spans="1:16" x14ac:dyDescent="0.25">
      <c r="A33">
        <v>1201</v>
      </c>
      <c r="B33" s="44">
        <v>113.61</v>
      </c>
      <c r="C33" s="3">
        <f t="shared" si="0"/>
        <v>1222.8980399999998</v>
      </c>
      <c r="D33">
        <v>5.44</v>
      </c>
      <c r="E33" s="3">
        <f t="shared" si="1"/>
        <v>58.556159999999998</v>
      </c>
      <c r="F33">
        <f t="shared" si="5"/>
        <v>119</v>
      </c>
      <c r="G33">
        <f t="shared" si="3"/>
        <v>1281</v>
      </c>
      <c r="H33">
        <f t="shared" si="4"/>
        <v>1409</v>
      </c>
      <c r="I33" t="s">
        <v>38</v>
      </c>
      <c r="J33" t="s">
        <v>43</v>
      </c>
    </row>
    <row r="34" spans="1:16" x14ac:dyDescent="0.25">
      <c r="A34">
        <v>1202</v>
      </c>
      <c r="B34" s="44">
        <v>97.63</v>
      </c>
      <c r="C34" s="3">
        <f t="shared" si="0"/>
        <v>1050.88932</v>
      </c>
      <c r="E34" s="3">
        <f t="shared" si="1"/>
        <v>0</v>
      </c>
      <c r="F34">
        <f t="shared" si="5"/>
        <v>98</v>
      </c>
      <c r="G34">
        <f t="shared" si="3"/>
        <v>1055</v>
      </c>
      <c r="H34">
        <f t="shared" si="4"/>
        <v>1161</v>
      </c>
      <c r="I34" t="s">
        <v>37</v>
      </c>
      <c r="J34" t="s">
        <v>43</v>
      </c>
    </row>
    <row r="35" spans="1:16" x14ac:dyDescent="0.25">
      <c r="A35">
        <v>1203</v>
      </c>
      <c r="B35" s="44">
        <v>105.89</v>
      </c>
      <c r="C35" s="3">
        <f t="shared" si="0"/>
        <v>1139.7999599999998</v>
      </c>
      <c r="D35">
        <v>8.58</v>
      </c>
      <c r="E35" s="3">
        <f t="shared" si="1"/>
        <v>92.355119999999999</v>
      </c>
      <c r="F35">
        <f t="shared" si="5"/>
        <v>114</v>
      </c>
      <c r="G35">
        <f t="shared" si="3"/>
        <v>1227</v>
      </c>
      <c r="H35">
        <f t="shared" si="4"/>
        <v>1350</v>
      </c>
      <c r="I35" t="s">
        <v>38</v>
      </c>
      <c r="J35" t="s">
        <v>43</v>
      </c>
    </row>
    <row r="36" spans="1:16" x14ac:dyDescent="0.25">
      <c r="A36">
        <v>1301</v>
      </c>
      <c r="B36" s="44">
        <v>113.61</v>
      </c>
      <c r="C36" s="3">
        <f t="shared" si="0"/>
        <v>1222.8980399999998</v>
      </c>
      <c r="D36">
        <v>5.44</v>
      </c>
      <c r="E36" s="3">
        <f t="shared" si="1"/>
        <v>58.556159999999998</v>
      </c>
      <c r="F36">
        <f t="shared" si="5"/>
        <v>119</v>
      </c>
      <c r="G36">
        <f t="shared" si="3"/>
        <v>1281</v>
      </c>
      <c r="H36">
        <f t="shared" si="4"/>
        <v>1409</v>
      </c>
      <c r="I36" t="s">
        <v>38</v>
      </c>
      <c r="J36" t="s">
        <v>43</v>
      </c>
    </row>
    <row r="37" spans="1:16" x14ac:dyDescent="0.25">
      <c r="A37">
        <v>1302</v>
      </c>
      <c r="B37" s="44">
        <v>97.63</v>
      </c>
      <c r="C37" s="3">
        <f t="shared" si="0"/>
        <v>1050.88932</v>
      </c>
      <c r="E37" s="3">
        <f t="shared" si="1"/>
        <v>0</v>
      </c>
      <c r="F37">
        <f t="shared" si="5"/>
        <v>98</v>
      </c>
      <c r="G37">
        <f t="shared" si="3"/>
        <v>1055</v>
      </c>
      <c r="H37">
        <f t="shared" si="4"/>
        <v>1161</v>
      </c>
      <c r="I37" t="s">
        <v>37</v>
      </c>
      <c r="J37" t="s">
        <v>43</v>
      </c>
    </row>
    <row r="38" spans="1:16" x14ac:dyDescent="0.25">
      <c r="A38">
        <v>1303</v>
      </c>
      <c r="B38" s="44">
        <v>105.89</v>
      </c>
      <c r="C38" s="3">
        <f t="shared" si="0"/>
        <v>1139.7999599999998</v>
      </c>
      <c r="D38">
        <v>8.58</v>
      </c>
      <c r="E38" s="3">
        <f t="shared" si="1"/>
        <v>92.355119999999999</v>
      </c>
      <c r="F38">
        <f t="shared" si="5"/>
        <v>114</v>
      </c>
      <c r="G38">
        <f t="shared" si="3"/>
        <v>1227</v>
      </c>
      <c r="H38">
        <f t="shared" si="4"/>
        <v>1350</v>
      </c>
      <c r="I38" t="s">
        <v>38</v>
      </c>
      <c r="J38" t="s">
        <v>43</v>
      </c>
    </row>
    <row r="39" spans="1:16" x14ac:dyDescent="0.25">
      <c r="A39">
        <v>1401</v>
      </c>
      <c r="B39" s="44">
        <v>113.51</v>
      </c>
      <c r="C39" s="3">
        <f t="shared" si="0"/>
        <v>1221.8216399999999</v>
      </c>
      <c r="D39">
        <v>5.44</v>
      </c>
      <c r="E39" s="3">
        <f t="shared" si="1"/>
        <v>58.556159999999998</v>
      </c>
      <c r="F39">
        <f t="shared" si="5"/>
        <v>119</v>
      </c>
      <c r="G39">
        <f t="shared" si="3"/>
        <v>1281</v>
      </c>
      <c r="H39">
        <f t="shared" si="4"/>
        <v>1409</v>
      </c>
      <c r="I39" t="s">
        <v>38</v>
      </c>
      <c r="J39" t="s">
        <v>43</v>
      </c>
    </row>
    <row r="40" spans="1:16" ht="60" x14ac:dyDescent="0.25">
      <c r="A40" s="45" t="s">
        <v>63</v>
      </c>
      <c r="C40" s="3">
        <f t="shared" si="0"/>
        <v>0</v>
      </c>
      <c r="E40" s="3">
        <f t="shared" si="1"/>
        <v>0</v>
      </c>
      <c r="F40">
        <f t="shared" si="5"/>
        <v>0</v>
      </c>
      <c r="G40">
        <f t="shared" si="3"/>
        <v>0</v>
      </c>
      <c r="H40">
        <f t="shared" si="4"/>
        <v>0</v>
      </c>
    </row>
    <row r="41" spans="1:16" x14ac:dyDescent="0.25">
      <c r="A41">
        <v>1403</v>
      </c>
      <c r="B41" s="44">
        <v>105.89</v>
      </c>
      <c r="C41" s="3">
        <f t="shared" si="0"/>
        <v>1139.7999599999998</v>
      </c>
      <c r="D41">
        <v>8.58</v>
      </c>
      <c r="E41" s="3">
        <f t="shared" si="1"/>
        <v>92.355119999999999</v>
      </c>
      <c r="F41">
        <f t="shared" si="5"/>
        <v>114</v>
      </c>
      <c r="G41">
        <f t="shared" si="3"/>
        <v>1227</v>
      </c>
      <c r="H41">
        <f t="shared" si="4"/>
        <v>1350</v>
      </c>
      <c r="I41" t="s">
        <v>38</v>
      </c>
      <c r="J41" t="s">
        <v>43</v>
      </c>
    </row>
    <row r="42" spans="1:16" x14ac:dyDescent="0.25">
      <c r="A42">
        <v>1501</v>
      </c>
      <c r="B42" s="44">
        <v>113.61</v>
      </c>
      <c r="C42" s="3">
        <f t="shared" si="0"/>
        <v>1222.8980399999998</v>
      </c>
      <c r="D42">
        <v>5.44</v>
      </c>
      <c r="E42" s="3">
        <f t="shared" si="1"/>
        <v>58.556159999999998</v>
      </c>
      <c r="F42">
        <f t="shared" si="5"/>
        <v>119</v>
      </c>
      <c r="G42">
        <f t="shared" si="3"/>
        <v>1281</v>
      </c>
      <c r="H42">
        <f t="shared" si="4"/>
        <v>1409</v>
      </c>
      <c r="I42" t="s">
        <v>38</v>
      </c>
      <c r="J42" t="s">
        <v>43</v>
      </c>
    </row>
    <row r="43" spans="1:16" x14ac:dyDescent="0.25">
      <c r="A43">
        <v>1502</v>
      </c>
      <c r="B43" s="44">
        <v>97.63</v>
      </c>
      <c r="C43" s="3">
        <f t="shared" si="0"/>
        <v>1050.88932</v>
      </c>
      <c r="E43" s="3">
        <f t="shared" si="1"/>
        <v>0</v>
      </c>
      <c r="F43">
        <f t="shared" si="5"/>
        <v>98</v>
      </c>
      <c r="G43">
        <f t="shared" si="3"/>
        <v>1055</v>
      </c>
      <c r="H43">
        <f t="shared" si="4"/>
        <v>1161</v>
      </c>
      <c r="I43" t="s">
        <v>37</v>
      </c>
      <c r="J43" t="s">
        <v>43</v>
      </c>
    </row>
    <row r="44" spans="1:16" x14ac:dyDescent="0.25">
      <c r="A44">
        <v>1503</v>
      </c>
      <c r="B44" s="44">
        <v>105.89</v>
      </c>
      <c r="C44" s="3">
        <f t="shared" si="0"/>
        <v>1139.7999599999998</v>
      </c>
      <c r="D44">
        <v>8.58</v>
      </c>
      <c r="E44" s="3">
        <f t="shared" si="1"/>
        <v>92.355119999999999</v>
      </c>
      <c r="F44">
        <f t="shared" si="5"/>
        <v>114</v>
      </c>
      <c r="G44">
        <f t="shared" si="3"/>
        <v>1227</v>
      </c>
      <c r="H44">
        <f t="shared" si="4"/>
        <v>1350</v>
      </c>
      <c r="I44" t="s">
        <v>38</v>
      </c>
      <c r="J44" t="s">
        <v>43</v>
      </c>
    </row>
    <row r="45" spans="1:16" x14ac:dyDescent="0.25">
      <c r="A45">
        <v>1601</v>
      </c>
      <c r="B45" s="44">
        <v>113.61</v>
      </c>
      <c r="C45" s="3">
        <f t="shared" si="0"/>
        <v>1222.8980399999998</v>
      </c>
      <c r="D45">
        <v>5.44</v>
      </c>
      <c r="E45" s="3">
        <f t="shared" si="1"/>
        <v>58.556159999999998</v>
      </c>
      <c r="F45">
        <f t="shared" si="5"/>
        <v>119</v>
      </c>
      <c r="G45">
        <f t="shared" si="3"/>
        <v>1281</v>
      </c>
      <c r="H45">
        <f t="shared" si="4"/>
        <v>1409</v>
      </c>
      <c r="I45" t="s">
        <v>38</v>
      </c>
      <c r="J45" t="s">
        <v>43</v>
      </c>
    </row>
    <row r="46" spans="1:16" x14ac:dyDescent="0.25">
      <c r="A46">
        <v>1602</v>
      </c>
      <c r="B46" s="44">
        <v>97.63</v>
      </c>
      <c r="C46" s="3">
        <f t="shared" si="0"/>
        <v>1050.88932</v>
      </c>
      <c r="E46" s="3">
        <f t="shared" si="1"/>
        <v>0</v>
      </c>
      <c r="F46">
        <f t="shared" si="5"/>
        <v>98</v>
      </c>
      <c r="G46">
        <f t="shared" si="3"/>
        <v>1055</v>
      </c>
      <c r="H46">
        <f t="shared" si="4"/>
        <v>1161</v>
      </c>
      <c r="I46" t="s">
        <v>37</v>
      </c>
      <c r="J46" t="s">
        <v>43</v>
      </c>
    </row>
    <row r="47" spans="1:16" x14ac:dyDescent="0.25">
      <c r="A47">
        <v>1603</v>
      </c>
      <c r="B47" s="44">
        <v>105.89</v>
      </c>
      <c r="C47" s="3">
        <f t="shared" si="0"/>
        <v>1139.7999599999998</v>
      </c>
      <c r="D47">
        <v>8.58</v>
      </c>
      <c r="E47" s="3">
        <f t="shared" si="1"/>
        <v>92.355119999999999</v>
      </c>
      <c r="F47">
        <f t="shared" si="5"/>
        <v>114</v>
      </c>
      <c r="G47">
        <f t="shared" si="3"/>
        <v>1227</v>
      </c>
      <c r="H47">
        <f t="shared" si="4"/>
        <v>1350</v>
      </c>
      <c r="I47" t="s">
        <v>38</v>
      </c>
      <c r="J47" t="s">
        <v>43</v>
      </c>
      <c r="P47" s="5"/>
    </row>
    <row r="48" spans="1:16" x14ac:dyDescent="0.25">
      <c r="A48">
        <v>1701</v>
      </c>
      <c r="B48" s="44">
        <v>113.61</v>
      </c>
      <c r="C48" s="3">
        <f t="shared" si="0"/>
        <v>1222.8980399999998</v>
      </c>
      <c r="D48">
        <v>5.44</v>
      </c>
      <c r="E48" s="3">
        <f t="shared" si="1"/>
        <v>58.556159999999998</v>
      </c>
      <c r="F48">
        <f t="shared" si="5"/>
        <v>119</v>
      </c>
      <c r="G48">
        <f t="shared" si="3"/>
        <v>1281</v>
      </c>
      <c r="H48">
        <f t="shared" si="4"/>
        <v>1409</v>
      </c>
      <c r="I48" t="s">
        <v>38</v>
      </c>
      <c r="J48" t="s">
        <v>43</v>
      </c>
    </row>
    <row r="49" spans="1:10" x14ac:dyDescent="0.25">
      <c r="A49">
        <v>1702</v>
      </c>
      <c r="B49" s="44">
        <v>104.42</v>
      </c>
      <c r="C49" s="3">
        <f t="shared" si="0"/>
        <v>1123.9768799999999</v>
      </c>
      <c r="D49">
        <v>7.1</v>
      </c>
      <c r="E49" s="3">
        <f t="shared" si="1"/>
        <v>76.424399999999991</v>
      </c>
      <c r="F49">
        <f t="shared" si="5"/>
        <v>112</v>
      </c>
      <c r="G49">
        <f t="shared" si="3"/>
        <v>1206</v>
      </c>
      <c r="H49">
        <f t="shared" si="4"/>
        <v>1327</v>
      </c>
      <c r="I49" t="s">
        <v>37</v>
      </c>
      <c r="J49" t="s">
        <v>43</v>
      </c>
    </row>
    <row r="50" spans="1:10" x14ac:dyDescent="0.25">
      <c r="A50">
        <v>1703</v>
      </c>
      <c r="B50" s="44">
        <v>105.89</v>
      </c>
      <c r="C50" s="3">
        <f t="shared" si="0"/>
        <v>1139.7999599999998</v>
      </c>
      <c r="D50">
        <v>8.58</v>
      </c>
      <c r="E50" s="3">
        <f t="shared" si="1"/>
        <v>92.355119999999999</v>
      </c>
      <c r="F50">
        <f t="shared" si="5"/>
        <v>114</v>
      </c>
      <c r="G50">
        <f t="shared" si="3"/>
        <v>1227</v>
      </c>
      <c r="H50">
        <f t="shared" si="4"/>
        <v>1350</v>
      </c>
      <c r="I50" t="s">
        <v>38</v>
      </c>
      <c r="J50" t="s">
        <v>43</v>
      </c>
    </row>
    <row r="51" spans="1:10" x14ac:dyDescent="0.25">
      <c r="A51">
        <v>1801</v>
      </c>
      <c r="B51" s="44">
        <v>113.61</v>
      </c>
      <c r="C51" s="3">
        <f t="shared" si="0"/>
        <v>1222.8980399999998</v>
      </c>
      <c r="D51">
        <v>5.44</v>
      </c>
      <c r="E51" s="3">
        <f t="shared" si="1"/>
        <v>58.556159999999998</v>
      </c>
      <c r="F51">
        <f t="shared" si="5"/>
        <v>119</v>
      </c>
      <c r="G51">
        <f t="shared" si="3"/>
        <v>1281</v>
      </c>
      <c r="H51">
        <f t="shared" si="4"/>
        <v>1409</v>
      </c>
      <c r="I51" t="s">
        <v>38</v>
      </c>
      <c r="J51" t="s">
        <v>43</v>
      </c>
    </row>
    <row r="52" spans="1:10" x14ac:dyDescent="0.25">
      <c r="A52">
        <v>1802</v>
      </c>
      <c r="B52" s="44">
        <v>104.42</v>
      </c>
      <c r="C52" s="3">
        <f t="shared" si="0"/>
        <v>1123.9768799999999</v>
      </c>
      <c r="D52">
        <v>7.1</v>
      </c>
      <c r="E52" s="3">
        <f t="shared" si="1"/>
        <v>76.424399999999991</v>
      </c>
      <c r="F52">
        <f t="shared" si="5"/>
        <v>112</v>
      </c>
      <c r="G52">
        <f t="shared" si="3"/>
        <v>1206</v>
      </c>
      <c r="H52">
        <f t="shared" si="4"/>
        <v>1327</v>
      </c>
      <c r="I52" t="s">
        <v>37</v>
      </c>
      <c r="J52" t="s">
        <v>43</v>
      </c>
    </row>
    <row r="53" spans="1:10" x14ac:dyDescent="0.25">
      <c r="A53">
        <v>1803</v>
      </c>
      <c r="B53" s="44">
        <v>105.89</v>
      </c>
      <c r="C53" s="3">
        <f>B53*10.764</f>
        <v>1139.7999599999998</v>
      </c>
      <c r="D53">
        <v>8.58</v>
      </c>
      <c r="E53" s="3">
        <f t="shared" si="1"/>
        <v>92.355119999999999</v>
      </c>
      <c r="F53">
        <f t="shared" si="5"/>
        <v>114</v>
      </c>
      <c r="G53">
        <f t="shared" si="3"/>
        <v>1227</v>
      </c>
      <c r="H53">
        <f t="shared" si="4"/>
        <v>1350</v>
      </c>
      <c r="I53" t="s">
        <v>38</v>
      </c>
      <c r="J53" t="s">
        <v>43</v>
      </c>
    </row>
  </sheetData>
  <mergeCells count="1">
    <mergeCell ref="A1:I1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C9B07-5B65-4B87-84A4-AE0E49277CD0}">
  <dimension ref="A1:AF71"/>
  <sheetViews>
    <sheetView topLeftCell="S8" zoomScale="160" zoomScaleNormal="160" workbookViewId="0">
      <selection activeCell="AF29" sqref="AF29"/>
    </sheetView>
  </sheetViews>
  <sheetFormatPr defaultRowHeight="15" x14ac:dyDescent="0.25"/>
  <cols>
    <col min="1" max="1" width="13.28515625" customWidth="1"/>
    <col min="9" max="9" width="13.42578125" bestFit="1" customWidth="1"/>
    <col min="10" max="10" width="8.42578125" customWidth="1"/>
  </cols>
  <sheetData>
    <row r="1" spans="1:32" ht="26.25" x14ac:dyDescent="0.4">
      <c r="A1" s="200" t="s">
        <v>64</v>
      </c>
      <c r="B1" s="200"/>
      <c r="C1" s="200"/>
      <c r="D1" s="200"/>
      <c r="E1" s="200"/>
      <c r="F1" s="200"/>
      <c r="G1" s="200"/>
      <c r="H1" s="200"/>
      <c r="I1" s="200"/>
    </row>
    <row r="2" spans="1:32" x14ac:dyDescent="0.25">
      <c r="A2" s="41" t="s">
        <v>0</v>
      </c>
      <c r="B2" s="41" t="s">
        <v>57</v>
      </c>
      <c r="C2" s="41"/>
      <c r="D2" s="41" t="s">
        <v>58</v>
      </c>
      <c r="E2" s="41"/>
      <c r="F2" s="41" t="s">
        <v>59</v>
      </c>
      <c r="G2" s="41" t="s">
        <v>60</v>
      </c>
      <c r="H2" s="41" t="s">
        <v>9</v>
      </c>
      <c r="I2" s="41"/>
      <c r="J2" s="41" t="s">
        <v>65</v>
      </c>
    </row>
    <row r="3" spans="1:32" x14ac:dyDescent="0.25">
      <c r="A3">
        <v>103</v>
      </c>
      <c r="B3" s="13">
        <v>94.02</v>
      </c>
      <c r="C3" s="176">
        <f>B3*10.764</f>
        <v>1012.0312799999999</v>
      </c>
      <c r="D3" s="13">
        <v>0</v>
      </c>
      <c r="E3" s="176">
        <f>D3*10.764</f>
        <v>0</v>
      </c>
      <c r="F3">
        <f>ROUND(D3+B3,0)</f>
        <v>94</v>
      </c>
      <c r="G3">
        <f>ROUND(F3*10.764,0)</f>
        <v>1012</v>
      </c>
      <c r="H3">
        <f>ROUND(G3*1.1,0)</f>
        <v>1113</v>
      </c>
      <c r="I3" s="13" t="s">
        <v>37</v>
      </c>
      <c r="J3" s="13" t="s">
        <v>43</v>
      </c>
    </row>
    <row r="4" spans="1:32" x14ac:dyDescent="0.25">
      <c r="A4">
        <v>201</v>
      </c>
      <c r="B4" s="44">
        <v>114.97</v>
      </c>
      <c r="C4" s="176">
        <f t="shared" ref="C4:C62" si="0">B4*10.764</f>
        <v>1237.5370799999998</v>
      </c>
      <c r="D4">
        <v>5.03</v>
      </c>
      <c r="E4" s="176">
        <f t="shared" ref="E4:E62" si="1">D4*10.764</f>
        <v>54.142919999999997</v>
      </c>
      <c r="F4">
        <f>ROUND(D4+B4,0)</f>
        <v>120</v>
      </c>
      <c r="G4">
        <f>ROUND(F4*10.764,0)</f>
        <v>1292</v>
      </c>
      <c r="H4">
        <f>ROUND(G4*1.1,0)</f>
        <v>1421</v>
      </c>
      <c r="I4" s="13" t="s">
        <v>48</v>
      </c>
      <c r="J4" t="s">
        <v>43</v>
      </c>
    </row>
    <row r="5" spans="1:32" x14ac:dyDescent="0.25">
      <c r="A5">
        <v>202</v>
      </c>
      <c r="B5" s="44">
        <v>60.79</v>
      </c>
      <c r="C5" s="176">
        <f t="shared" si="0"/>
        <v>654.34355999999991</v>
      </c>
      <c r="E5" s="176">
        <f t="shared" si="1"/>
        <v>0</v>
      </c>
      <c r="F5">
        <f t="shared" ref="F5:F68" si="2">ROUND(D5+B5,0)</f>
        <v>61</v>
      </c>
      <c r="G5">
        <f t="shared" ref="G5:G71" si="3">ROUND(F5*10.764,0)</f>
        <v>657</v>
      </c>
      <c r="H5">
        <f t="shared" ref="H5:H71" si="4">ROUND(G5*1.1,0)</f>
        <v>723</v>
      </c>
      <c r="I5" s="13" t="s">
        <v>37</v>
      </c>
      <c r="J5" t="s">
        <v>44</v>
      </c>
      <c r="N5" s="46" t="s">
        <v>73</v>
      </c>
    </row>
    <row r="6" spans="1:32" x14ac:dyDescent="0.25">
      <c r="A6">
        <v>203</v>
      </c>
      <c r="B6" s="44">
        <v>94.03</v>
      </c>
      <c r="C6" s="176">
        <f t="shared" si="0"/>
        <v>1012.13892</v>
      </c>
      <c r="E6" s="176">
        <f t="shared" si="1"/>
        <v>0</v>
      </c>
      <c r="F6">
        <f t="shared" si="2"/>
        <v>94</v>
      </c>
      <c r="G6">
        <f t="shared" si="3"/>
        <v>1012</v>
      </c>
      <c r="H6">
        <f t="shared" si="4"/>
        <v>1113</v>
      </c>
      <c r="I6" s="13" t="s">
        <v>141</v>
      </c>
      <c r="J6" t="s">
        <v>43</v>
      </c>
    </row>
    <row r="7" spans="1:32" x14ac:dyDescent="0.25">
      <c r="A7">
        <v>204</v>
      </c>
      <c r="B7" s="44">
        <v>93.47</v>
      </c>
      <c r="C7" s="176">
        <f t="shared" si="0"/>
        <v>1006.1110799999999</v>
      </c>
      <c r="E7" s="176">
        <f t="shared" si="1"/>
        <v>0</v>
      </c>
      <c r="F7">
        <f t="shared" si="2"/>
        <v>93</v>
      </c>
      <c r="G7">
        <f t="shared" si="3"/>
        <v>1001</v>
      </c>
      <c r="H7">
        <f t="shared" si="4"/>
        <v>1101</v>
      </c>
      <c r="I7" s="13" t="s">
        <v>141</v>
      </c>
      <c r="J7" t="s">
        <v>43</v>
      </c>
    </row>
    <row r="8" spans="1:32" x14ac:dyDescent="0.25">
      <c r="A8">
        <v>301</v>
      </c>
      <c r="B8" s="44">
        <v>114.97</v>
      </c>
      <c r="C8" s="176">
        <f t="shared" si="0"/>
        <v>1237.5370799999998</v>
      </c>
      <c r="D8">
        <v>5.03</v>
      </c>
      <c r="E8" s="176">
        <f t="shared" si="1"/>
        <v>54.142919999999997</v>
      </c>
      <c r="F8">
        <f>ROUND(D8+B8,0)</f>
        <v>120</v>
      </c>
      <c r="G8">
        <f>ROUND(F8*10.764,0)</f>
        <v>1292</v>
      </c>
      <c r="H8">
        <f>ROUND(G8*1.1,0)</f>
        <v>1421</v>
      </c>
      <c r="I8" s="13" t="s">
        <v>48</v>
      </c>
      <c r="J8" t="s">
        <v>43</v>
      </c>
      <c r="AF8">
        <v>2</v>
      </c>
    </row>
    <row r="9" spans="1:32" x14ac:dyDescent="0.25">
      <c r="A9">
        <v>302</v>
      </c>
      <c r="B9" s="44">
        <v>60.79</v>
      </c>
      <c r="C9" s="176">
        <f t="shared" si="0"/>
        <v>654.34355999999991</v>
      </c>
      <c r="E9" s="176">
        <f t="shared" si="1"/>
        <v>0</v>
      </c>
      <c r="F9">
        <f t="shared" ref="F9:F11" si="5">ROUND(D9+B9,0)</f>
        <v>61</v>
      </c>
      <c r="G9">
        <f t="shared" si="3"/>
        <v>657</v>
      </c>
      <c r="H9">
        <f t="shared" si="4"/>
        <v>723</v>
      </c>
      <c r="I9" s="13" t="s">
        <v>37</v>
      </c>
      <c r="J9" t="s">
        <v>44</v>
      </c>
      <c r="AF9">
        <v>5</v>
      </c>
    </row>
    <row r="10" spans="1:32" x14ac:dyDescent="0.25">
      <c r="A10">
        <v>303</v>
      </c>
      <c r="B10" s="44">
        <v>94.03</v>
      </c>
      <c r="C10" s="176">
        <f t="shared" si="0"/>
        <v>1012.13892</v>
      </c>
      <c r="E10" s="176">
        <f t="shared" si="1"/>
        <v>0</v>
      </c>
      <c r="F10">
        <f t="shared" si="5"/>
        <v>94</v>
      </c>
      <c r="G10">
        <f t="shared" si="3"/>
        <v>1012</v>
      </c>
      <c r="H10">
        <f t="shared" si="4"/>
        <v>1113</v>
      </c>
      <c r="I10" s="13" t="s">
        <v>141</v>
      </c>
      <c r="J10" t="s">
        <v>43</v>
      </c>
      <c r="AF10">
        <v>3</v>
      </c>
    </row>
    <row r="11" spans="1:32" x14ac:dyDescent="0.25">
      <c r="A11">
        <v>304</v>
      </c>
      <c r="B11" s="44">
        <v>93.47</v>
      </c>
      <c r="C11" s="176">
        <f t="shared" si="0"/>
        <v>1006.1110799999999</v>
      </c>
      <c r="E11" s="176">
        <f t="shared" si="1"/>
        <v>0</v>
      </c>
      <c r="F11">
        <f t="shared" si="5"/>
        <v>93</v>
      </c>
      <c r="G11">
        <f t="shared" si="3"/>
        <v>1001</v>
      </c>
      <c r="H11">
        <f t="shared" si="4"/>
        <v>1101</v>
      </c>
      <c r="I11" s="13" t="s">
        <v>141</v>
      </c>
      <c r="J11" t="s">
        <v>43</v>
      </c>
      <c r="AF11">
        <v>1</v>
      </c>
    </row>
    <row r="12" spans="1:32" x14ac:dyDescent="0.25">
      <c r="A12">
        <v>401</v>
      </c>
      <c r="B12" s="44">
        <v>114.97</v>
      </c>
      <c r="C12" s="176">
        <f t="shared" si="0"/>
        <v>1237.5370799999998</v>
      </c>
      <c r="D12">
        <v>5.03</v>
      </c>
      <c r="E12" s="176">
        <f t="shared" si="1"/>
        <v>54.142919999999997</v>
      </c>
      <c r="F12">
        <f>ROUND(D12+B12,0)</f>
        <v>120</v>
      </c>
      <c r="G12">
        <f>ROUND(F12*10.764,0)</f>
        <v>1292</v>
      </c>
      <c r="H12">
        <f>ROUND(G12*1.1,0)</f>
        <v>1421</v>
      </c>
      <c r="I12" s="13" t="s">
        <v>48</v>
      </c>
      <c r="J12" t="s">
        <v>43</v>
      </c>
      <c r="AF12">
        <v>1</v>
      </c>
    </row>
    <row r="13" spans="1:32" x14ac:dyDescent="0.25">
      <c r="A13">
        <v>402</v>
      </c>
      <c r="B13" s="44">
        <v>60.79</v>
      </c>
      <c r="C13" s="176">
        <f t="shared" si="0"/>
        <v>654.34355999999991</v>
      </c>
      <c r="E13" s="176">
        <f t="shared" si="1"/>
        <v>0</v>
      </c>
      <c r="F13">
        <f t="shared" ref="F13:F15" si="6">ROUND(D13+B13,0)</f>
        <v>61</v>
      </c>
      <c r="G13">
        <f t="shared" si="3"/>
        <v>657</v>
      </c>
      <c r="H13">
        <f t="shared" si="4"/>
        <v>723</v>
      </c>
      <c r="I13" s="13" t="s">
        <v>37</v>
      </c>
      <c r="J13" t="s">
        <v>44</v>
      </c>
      <c r="AF13">
        <v>8</v>
      </c>
    </row>
    <row r="14" spans="1:32" x14ac:dyDescent="0.25">
      <c r="A14">
        <v>403</v>
      </c>
      <c r="B14" s="44">
        <v>94.03</v>
      </c>
      <c r="C14" s="176">
        <f t="shared" si="0"/>
        <v>1012.13892</v>
      </c>
      <c r="E14" s="176">
        <f t="shared" si="1"/>
        <v>0</v>
      </c>
      <c r="F14">
        <f t="shared" si="6"/>
        <v>94</v>
      </c>
      <c r="G14">
        <f t="shared" si="3"/>
        <v>1012</v>
      </c>
      <c r="H14">
        <f t="shared" si="4"/>
        <v>1113</v>
      </c>
      <c r="I14" s="13" t="s">
        <v>141</v>
      </c>
      <c r="J14" t="s">
        <v>43</v>
      </c>
      <c r="AF14">
        <v>4</v>
      </c>
    </row>
    <row r="15" spans="1:32" x14ac:dyDescent="0.25">
      <c r="A15">
        <v>404</v>
      </c>
      <c r="B15" s="44">
        <v>93.47</v>
      </c>
      <c r="C15" s="176">
        <f t="shared" si="0"/>
        <v>1006.1110799999999</v>
      </c>
      <c r="E15" s="176">
        <f t="shared" si="1"/>
        <v>0</v>
      </c>
      <c r="F15">
        <f t="shared" si="6"/>
        <v>93</v>
      </c>
      <c r="G15">
        <f t="shared" si="3"/>
        <v>1001</v>
      </c>
      <c r="H15">
        <f t="shared" si="4"/>
        <v>1101</v>
      </c>
      <c r="I15" s="13" t="s">
        <v>141</v>
      </c>
      <c r="J15" t="s">
        <v>43</v>
      </c>
      <c r="AF15">
        <v>6</v>
      </c>
    </row>
    <row r="16" spans="1:32" x14ac:dyDescent="0.25">
      <c r="A16">
        <v>501</v>
      </c>
      <c r="B16" s="44">
        <v>114.97</v>
      </c>
      <c r="C16" s="176">
        <f t="shared" si="0"/>
        <v>1237.5370799999998</v>
      </c>
      <c r="D16">
        <v>5.03</v>
      </c>
      <c r="E16" s="176">
        <f t="shared" si="1"/>
        <v>54.142919999999997</v>
      </c>
      <c r="F16">
        <f>ROUND(D16+B16,0)</f>
        <v>120</v>
      </c>
      <c r="G16">
        <f>ROUND(F16*10.764,0)</f>
        <v>1292</v>
      </c>
      <c r="H16">
        <f>ROUND(G16*1.1,0)</f>
        <v>1421</v>
      </c>
      <c r="I16" s="13" t="s">
        <v>48</v>
      </c>
      <c r="J16" t="s">
        <v>43</v>
      </c>
      <c r="AF16">
        <v>13</v>
      </c>
    </row>
    <row r="17" spans="1:32" x14ac:dyDescent="0.25">
      <c r="A17">
        <v>502</v>
      </c>
      <c r="B17" s="44">
        <v>60.79</v>
      </c>
      <c r="C17" s="176">
        <f t="shared" si="0"/>
        <v>654.34355999999991</v>
      </c>
      <c r="E17" s="176">
        <f t="shared" si="1"/>
        <v>0</v>
      </c>
      <c r="F17">
        <f t="shared" ref="F17:F19" si="7">ROUND(D17+B17,0)</f>
        <v>61</v>
      </c>
      <c r="G17">
        <f t="shared" si="3"/>
        <v>657</v>
      </c>
      <c r="H17">
        <f t="shared" si="4"/>
        <v>723</v>
      </c>
      <c r="I17" s="13" t="s">
        <v>37</v>
      </c>
      <c r="J17" t="s">
        <v>44</v>
      </c>
      <c r="AF17">
        <v>1</v>
      </c>
    </row>
    <row r="18" spans="1:32" x14ac:dyDescent="0.25">
      <c r="A18">
        <v>503</v>
      </c>
      <c r="B18" s="44">
        <v>94.03</v>
      </c>
      <c r="C18" s="176">
        <f t="shared" si="0"/>
        <v>1012.13892</v>
      </c>
      <c r="E18" s="176">
        <f t="shared" si="1"/>
        <v>0</v>
      </c>
      <c r="F18">
        <f t="shared" si="7"/>
        <v>94</v>
      </c>
      <c r="G18">
        <f t="shared" si="3"/>
        <v>1012</v>
      </c>
      <c r="H18">
        <f t="shared" si="4"/>
        <v>1113</v>
      </c>
      <c r="I18" s="13" t="s">
        <v>141</v>
      </c>
      <c r="J18" t="s">
        <v>43</v>
      </c>
      <c r="AF18">
        <v>3</v>
      </c>
    </row>
    <row r="19" spans="1:32" x14ac:dyDescent="0.25">
      <c r="A19">
        <v>504</v>
      </c>
      <c r="B19" s="44">
        <v>93.47</v>
      </c>
      <c r="C19" s="176">
        <f t="shared" si="0"/>
        <v>1006.1110799999999</v>
      </c>
      <c r="E19" s="176">
        <f t="shared" si="1"/>
        <v>0</v>
      </c>
      <c r="F19">
        <f t="shared" si="7"/>
        <v>93</v>
      </c>
      <c r="G19">
        <f t="shared" si="3"/>
        <v>1001</v>
      </c>
      <c r="H19">
        <f t="shared" si="4"/>
        <v>1101</v>
      </c>
      <c r="I19" s="13" t="s">
        <v>141</v>
      </c>
      <c r="J19" t="s">
        <v>43</v>
      </c>
      <c r="AF19">
        <v>6</v>
      </c>
    </row>
    <row r="20" spans="1:32" x14ac:dyDescent="0.25">
      <c r="A20">
        <v>601</v>
      </c>
      <c r="B20" s="44">
        <v>114.97</v>
      </c>
      <c r="C20" s="176">
        <f t="shared" si="0"/>
        <v>1237.5370799999998</v>
      </c>
      <c r="D20">
        <v>5.03</v>
      </c>
      <c r="E20" s="176">
        <f t="shared" si="1"/>
        <v>54.142919999999997</v>
      </c>
      <c r="F20">
        <f>ROUND(D20+B20,0)</f>
        <v>120</v>
      </c>
      <c r="G20">
        <f>ROUND(F20*10.764,0)</f>
        <v>1292</v>
      </c>
      <c r="H20">
        <f>ROUND(G20*1.1,0)</f>
        <v>1421</v>
      </c>
      <c r="I20" s="13" t="s">
        <v>139</v>
      </c>
      <c r="J20" t="s">
        <v>43</v>
      </c>
      <c r="AF20">
        <v>5</v>
      </c>
    </row>
    <row r="21" spans="1:32" x14ac:dyDescent="0.25">
      <c r="A21">
        <v>602</v>
      </c>
      <c r="B21" s="44">
        <v>60.79</v>
      </c>
      <c r="C21" s="176">
        <f t="shared" si="0"/>
        <v>654.34355999999991</v>
      </c>
      <c r="E21" s="176">
        <f t="shared" si="1"/>
        <v>0</v>
      </c>
      <c r="F21">
        <f t="shared" ref="F21:F23" si="8">ROUND(D21+B21,0)</f>
        <v>61</v>
      </c>
      <c r="G21">
        <f t="shared" si="3"/>
        <v>657</v>
      </c>
      <c r="H21">
        <f t="shared" si="4"/>
        <v>723</v>
      </c>
      <c r="I21" s="13" t="s">
        <v>37</v>
      </c>
      <c r="J21" t="s">
        <v>44</v>
      </c>
      <c r="AF21">
        <v>1</v>
      </c>
    </row>
    <row r="22" spans="1:32" x14ac:dyDescent="0.25">
      <c r="A22">
        <v>603</v>
      </c>
      <c r="B22" s="44">
        <v>94.03</v>
      </c>
      <c r="C22" s="176">
        <f t="shared" si="0"/>
        <v>1012.13892</v>
      </c>
      <c r="E22" s="176">
        <f t="shared" si="1"/>
        <v>0</v>
      </c>
      <c r="F22">
        <f t="shared" si="8"/>
        <v>94</v>
      </c>
      <c r="G22">
        <f t="shared" si="3"/>
        <v>1012</v>
      </c>
      <c r="H22">
        <f t="shared" si="4"/>
        <v>1113</v>
      </c>
      <c r="I22" s="13" t="s">
        <v>141</v>
      </c>
      <c r="J22" t="s">
        <v>43</v>
      </c>
      <c r="AF22">
        <v>3</v>
      </c>
    </row>
    <row r="23" spans="1:32" x14ac:dyDescent="0.25">
      <c r="A23">
        <v>604</v>
      </c>
      <c r="B23" s="44">
        <v>93.47</v>
      </c>
      <c r="C23" s="176">
        <f t="shared" si="0"/>
        <v>1006.1110799999999</v>
      </c>
      <c r="E23" s="176">
        <f t="shared" si="1"/>
        <v>0</v>
      </c>
      <c r="F23">
        <f t="shared" si="8"/>
        <v>93</v>
      </c>
      <c r="G23">
        <f t="shared" si="3"/>
        <v>1001</v>
      </c>
      <c r="H23">
        <f t="shared" si="4"/>
        <v>1101</v>
      </c>
      <c r="I23" s="13" t="s">
        <v>141</v>
      </c>
      <c r="J23" t="s">
        <v>43</v>
      </c>
      <c r="AF23">
        <v>1</v>
      </c>
    </row>
    <row r="24" spans="1:32" x14ac:dyDescent="0.25">
      <c r="A24">
        <v>701</v>
      </c>
      <c r="B24" s="44">
        <v>114.97</v>
      </c>
      <c r="C24" s="176">
        <f t="shared" si="0"/>
        <v>1237.5370799999998</v>
      </c>
      <c r="D24">
        <v>5.03</v>
      </c>
      <c r="E24" s="176">
        <f t="shared" si="1"/>
        <v>54.142919999999997</v>
      </c>
      <c r="F24">
        <f t="shared" si="2"/>
        <v>120</v>
      </c>
      <c r="G24">
        <f t="shared" si="3"/>
        <v>1292</v>
      </c>
      <c r="H24">
        <f t="shared" si="4"/>
        <v>1421</v>
      </c>
      <c r="I24" s="13" t="s">
        <v>48</v>
      </c>
      <c r="J24" t="s">
        <v>43</v>
      </c>
      <c r="AF24">
        <v>1</v>
      </c>
    </row>
    <row r="25" spans="1:32" x14ac:dyDescent="0.25">
      <c r="A25">
        <v>702</v>
      </c>
      <c r="B25" s="44">
        <v>71.760000000000005</v>
      </c>
      <c r="C25" s="176">
        <f t="shared" si="0"/>
        <v>772.42463999999995</v>
      </c>
      <c r="E25" s="176">
        <f t="shared" si="1"/>
        <v>0</v>
      </c>
      <c r="F25">
        <f t="shared" si="2"/>
        <v>72</v>
      </c>
      <c r="G25">
        <f t="shared" si="3"/>
        <v>775</v>
      </c>
      <c r="H25">
        <f t="shared" si="4"/>
        <v>853</v>
      </c>
      <c r="I25" s="13" t="s">
        <v>141</v>
      </c>
      <c r="J25" t="s">
        <v>44</v>
      </c>
      <c r="AF25">
        <v>1</v>
      </c>
    </row>
    <row r="26" spans="1:32" x14ac:dyDescent="0.25">
      <c r="A26">
        <v>703</v>
      </c>
      <c r="B26" s="44">
        <v>94.04</v>
      </c>
      <c r="C26" s="176">
        <f t="shared" si="0"/>
        <v>1012.24656</v>
      </c>
      <c r="E26" s="176">
        <f t="shared" si="1"/>
        <v>0</v>
      </c>
      <c r="F26">
        <f t="shared" si="2"/>
        <v>94</v>
      </c>
      <c r="G26">
        <f t="shared" si="3"/>
        <v>1012</v>
      </c>
      <c r="H26">
        <f t="shared" si="4"/>
        <v>1113</v>
      </c>
      <c r="I26" s="13" t="s">
        <v>141</v>
      </c>
      <c r="J26" t="s">
        <v>43</v>
      </c>
      <c r="AF26">
        <v>1</v>
      </c>
    </row>
    <row r="27" spans="1:32" x14ac:dyDescent="0.25">
      <c r="A27">
        <v>704</v>
      </c>
      <c r="B27" s="44">
        <v>93.47</v>
      </c>
      <c r="C27" s="176">
        <f t="shared" si="0"/>
        <v>1006.1110799999999</v>
      </c>
      <c r="E27" s="176">
        <f t="shared" si="1"/>
        <v>0</v>
      </c>
      <c r="F27">
        <f t="shared" si="2"/>
        <v>93</v>
      </c>
      <c r="G27">
        <f t="shared" si="3"/>
        <v>1001</v>
      </c>
      <c r="H27">
        <f t="shared" si="4"/>
        <v>1101</v>
      </c>
      <c r="I27" s="13" t="s">
        <v>141</v>
      </c>
      <c r="J27" t="s">
        <v>43</v>
      </c>
      <c r="AF27">
        <v>1</v>
      </c>
    </row>
    <row r="28" spans="1:32" x14ac:dyDescent="0.25">
      <c r="A28">
        <v>801</v>
      </c>
      <c r="B28" s="44">
        <v>114.97</v>
      </c>
      <c r="C28" s="176">
        <f t="shared" si="0"/>
        <v>1237.5370799999998</v>
      </c>
      <c r="D28">
        <v>5.03</v>
      </c>
      <c r="E28" s="176">
        <f t="shared" si="1"/>
        <v>54.142919999999997</v>
      </c>
      <c r="F28">
        <f t="shared" ref="F28:F32" si="9">ROUND(D28+B28,0)</f>
        <v>120</v>
      </c>
      <c r="G28">
        <f t="shared" si="3"/>
        <v>1292</v>
      </c>
      <c r="H28">
        <f t="shared" si="4"/>
        <v>1421</v>
      </c>
      <c r="I28" s="13" t="s">
        <v>48</v>
      </c>
      <c r="J28" t="s">
        <v>43</v>
      </c>
      <c r="AF28">
        <v>2</v>
      </c>
    </row>
    <row r="29" spans="1:32" x14ac:dyDescent="0.25">
      <c r="A29">
        <v>802</v>
      </c>
      <c r="B29" s="44">
        <v>71.760000000000005</v>
      </c>
      <c r="C29" s="176">
        <f t="shared" si="0"/>
        <v>772.42463999999995</v>
      </c>
      <c r="E29" s="176">
        <f t="shared" si="1"/>
        <v>0</v>
      </c>
      <c r="F29">
        <f t="shared" si="9"/>
        <v>72</v>
      </c>
      <c r="G29">
        <f t="shared" si="3"/>
        <v>775</v>
      </c>
      <c r="H29">
        <f t="shared" si="4"/>
        <v>853</v>
      </c>
      <c r="I29" s="13" t="s">
        <v>141</v>
      </c>
      <c r="J29" t="s">
        <v>44</v>
      </c>
      <c r="AF29" s="5">
        <f>SUM(AF8:AF28)</f>
        <v>69</v>
      </c>
    </row>
    <row r="30" spans="1:32" x14ac:dyDescent="0.25">
      <c r="A30">
        <v>803</v>
      </c>
      <c r="B30" s="44">
        <v>94.04</v>
      </c>
      <c r="C30" s="176">
        <f t="shared" si="0"/>
        <v>1012.24656</v>
      </c>
      <c r="E30" s="176">
        <f t="shared" si="1"/>
        <v>0</v>
      </c>
      <c r="F30">
        <f t="shared" si="9"/>
        <v>94</v>
      </c>
      <c r="G30">
        <f t="shared" si="3"/>
        <v>1012</v>
      </c>
      <c r="H30">
        <f t="shared" si="4"/>
        <v>1113</v>
      </c>
      <c r="I30" s="13" t="s">
        <v>141</v>
      </c>
      <c r="J30" t="s">
        <v>43</v>
      </c>
    </row>
    <row r="31" spans="1:32" x14ac:dyDescent="0.25">
      <c r="A31">
        <v>804</v>
      </c>
      <c r="B31" s="44">
        <v>93.47</v>
      </c>
      <c r="C31" s="176">
        <f t="shared" si="0"/>
        <v>1006.1110799999999</v>
      </c>
      <c r="E31" s="176">
        <f t="shared" si="1"/>
        <v>0</v>
      </c>
      <c r="F31">
        <f t="shared" si="9"/>
        <v>93</v>
      </c>
      <c r="G31">
        <f t="shared" si="3"/>
        <v>1001</v>
      </c>
      <c r="H31">
        <f t="shared" si="4"/>
        <v>1101</v>
      </c>
      <c r="I31" s="13" t="s">
        <v>141</v>
      </c>
      <c r="J31" t="s">
        <v>43</v>
      </c>
    </row>
    <row r="32" spans="1:32" x14ac:dyDescent="0.25">
      <c r="A32">
        <v>901</v>
      </c>
      <c r="B32" s="44">
        <v>114.97</v>
      </c>
      <c r="C32" s="176">
        <f t="shared" si="0"/>
        <v>1237.5370799999998</v>
      </c>
      <c r="D32">
        <v>5.03</v>
      </c>
      <c r="E32" s="176">
        <f t="shared" si="1"/>
        <v>54.142919999999997</v>
      </c>
      <c r="F32">
        <f t="shared" si="9"/>
        <v>120</v>
      </c>
      <c r="G32">
        <f t="shared" si="3"/>
        <v>1292</v>
      </c>
      <c r="H32">
        <f t="shared" si="4"/>
        <v>1421</v>
      </c>
      <c r="I32" s="13" t="s">
        <v>48</v>
      </c>
      <c r="J32" t="s">
        <v>43</v>
      </c>
    </row>
    <row r="33" spans="1:10" x14ac:dyDescent="0.25">
      <c r="A33">
        <v>902</v>
      </c>
      <c r="B33" s="44">
        <v>71.7</v>
      </c>
      <c r="C33" s="176">
        <f t="shared" si="0"/>
        <v>771.77879999999993</v>
      </c>
      <c r="E33" s="176">
        <f t="shared" si="1"/>
        <v>0</v>
      </c>
      <c r="F33">
        <f t="shared" si="2"/>
        <v>72</v>
      </c>
      <c r="G33">
        <f t="shared" si="3"/>
        <v>775</v>
      </c>
      <c r="H33">
        <f t="shared" si="4"/>
        <v>853</v>
      </c>
      <c r="I33" s="13" t="s">
        <v>37</v>
      </c>
      <c r="J33" t="s">
        <v>44</v>
      </c>
    </row>
    <row r="34" spans="1:10" x14ac:dyDescent="0.25">
      <c r="A34">
        <v>903</v>
      </c>
      <c r="B34" s="44">
        <v>94.07</v>
      </c>
      <c r="C34" s="176">
        <f t="shared" si="0"/>
        <v>1012.5694799999999</v>
      </c>
      <c r="E34" s="176">
        <f t="shared" si="1"/>
        <v>0</v>
      </c>
      <c r="F34">
        <f t="shared" si="2"/>
        <v>94</v>
      </c>
      <c r="G34">
        <f t="shared" si="3"/>
        <v>1012</v>
      </c>
      <c r="H34">
        <f t="shared" si="4"/>
        <v>1113</v>
      </c>
      <c r="I34" s="13" t="s">
        <v>37</v>
      </c>
      <c r="J34" t="s">
        <v>43</v>
      </c>
    </row>
    <row r="35" spans="1:10" x14ac:dyDescent="0.25">
      <c r="A35">
        <v>904</v>
      </c>
      <c r="B35" s="44">
        <v>106.67</v>
      </c>
      <c r="C35" s="176">
        <f t="shared" si="0"/>
        <v>1148.19588</v>
      </c>
      <c r="D35">
        <v>4.0999999999999996</v>
      </c>
      <c r="E35" s="176">
        <f t="shared" si="1"/>
        <v>44.132399999999997</v>
      </c>
      <c r="F35">
        <f t="shared" si="2"/>
        <v>111</v>
      </c>
      <c r="G35">
        <f t="shared" si="3"/>
        <v>1195</v>
      </c>
      <c r="H35">
        <f t="shared" si="4"/>
        <v>1315</v>
      </c>
      <c r="I35" s="13" t="s">
        <v>37</v>
      </c>
      <c r="J35" t="s">
        <v>43</v>
      </c>
    </row>
    <row r="36" spans="1:10" x14ac:dyDescent="0.25">
      <c r="A36">
        <v>1001</v>
      </c>
      <c r="B36" s="44">
        <v>114.97</v>
      </c>
      <c r="C36" s="176">
        <f t="shared" si="0"/>
        <v>1237.5370799999998</v>
      </c>
      <c r="D36">
        <v>5.03</v>
      </c>
      <c r="E36" s="176">
        <f t="shared" si="1"/>
        <v>54.142919999999997</v>
      </c>
      <c r="F36">
        <f t="shared" ref="F36" si="10">ROUND(D36+B36,0)</f>
        <v>120</v>
      </c>
      <c r="G36">
        <f t="shared" si="3"/>
        <v>1292</v>
      </c>
      <c r="H36">
        <f t="shared" si="4"/>
        <v>1421</v>
      </c>
      <c r="I36" s="13" t="s">
        <v>48</v>
      </c>
      <c r="J36" t="s">
        <v>43</v>
      </c>
    </row>
    <row r="37" spans="1:10" x14ac:dyDescent="0.25">
      <c r="A37">
        <v>1002</v>
      </c>
      <c r="B37" s="44">
        <v>71.69</v>
      </c>
      <c r="C37" s="176">
        <f t="shared" si="0"/>
        <v>771.67115999999987</v>
      </c>
      <c r="E37" s="176">
        <f t="shared" si="1"/>
        <v>0</v>
      </c>
      <c r="F37">
        <f t="shared" si="2"/>
        <v>72</v>
      </c>
      <c r="G37">
        <f t="shared" si="3"/>
        <v>775</v>
      </c>
      <c r="H37">
        <f t="shared" si="4"/>
        <v>853</v>
      </c>
      <c r="I37" s="13" t="s">
        <v>37</v>
      </c>
      <c r="J37" t="s">
        <v>44</v>
      </c>
    </row>
    <row r="38" spans="1:10" x14ac:dyDescent="0.25">
      <c r="A38">
        <v>1003</v>
      </c>
      <c r="B38" s="44">
        <v>94.6</v>
      </c>
      <c r="C38" s="176">
        <f t="shared" si="0"/>
        <v>1018.2743999999999</v>
      </c>
      <c r="D38">
        <v>4.0599999999999996</v>
      </c>
      <c r="E38" s="176">
        <f t="shared" si="1"/>
        <v>43.70183999999999</v>
      </c>
      <c r="F38">
        <f t="shared" si="2"/>
        <v>99</v>
      </c>
      <c r="G38">
        <f t="shared" si="3"/>
        <v>1066</v>
      </c>
      <c r="H38">
        <f t="shared" si="4"/>
        <v>1173</v>
      </c>
      <c r="I38" s="13" t="s">
        <v>37</v>
      </c>
      <c r="J38" t="s">
        <v>43</v>
      </c>
    </row>
    <row r="39" spans="1:10" x14ac:dyDescent="0.25">
      <c r="A39">
        <v>1004</v>
      </c>
      <c r="B39" s="44">
        <v>106.67</v>
      </c>
      <c r="C39" s="176">
        <f t="shared" si="0"/>
        <v>1148.19588</v>
      </c>
      <c r="D39">
        <v>4.0999999999999996</v>
      </c>
      <c r="E39" s="176">
        <f t="shared" si="1"/>
        <v>44.132399999999997</v>
      </c>
      <c r="F39">
        <f t="shared" si="2"/>
        <v>111</v>
      </c>
      <c r="G39">
        <f t="shared" si="3"/>
        <v>1195</v>
      </c>
      <c r="H39">
        <f t="shared" si="4"/>
        <v>1315</v>
      </c>
      <c r="I39" s="13" t="s">
        <v>37</v>
      </c>
      <c r="J39" t="s">
        <v>43</v>
      </c>
    </row>
    <row r="40" spans="1:10" x14ac:dyDescent="0.25">
      <c r="A40">
        <v>1101</v>
      </c>
      <c r="B40" s="44">
        <v>114.97</v>
      </c>
      <c r="C40" s="176">
        <f t="shared" si="0"/>
        <v>1237.5370799999998</v>
      </c>
      <c r="D40">
        <v>5.03</v>
      </c>
      <c r="E40" s="176">
        <f t="shared" si="1"/>
        <v>54.142919999999997</v>
      </c>
      <c r="F40">
        <f t="shared" si="2"/>
        <v>120</v>
      </c>
      <c r="G40">
        <f t="shared" si="3"/>
        <v>1292</v>
      </c>
      <c r="H40">
        <f t="shared" si="4"/>
        <v>1421</v>
      </c>
      <c r="I40" s="13" t="s">
        <v>48</v>
      </c>
      <c r="J40" t="s">
        <v>43</v>
      </c>
    </row>
    <row r="41" spans="1:10" x14ac:dyDescent="0.25">
      <c r="A41">
        <v>1102</v>
      </c>
      <c r="B41" s="44">
        <v>71.69</v>
      </c>
      <c r="C41" s="176">
        <f t="shared" si="0"/>
        <v>771.67115999999987</v>
      </c>
      <c r="E41" s="176">
        <f t="shared" si="1"/>
        <v>0</v>
      </c>
      <c r="F41">
        <f t="shared" si="2"/>
        <v>72</v>
      </c>
      <c r="G41">
        <f t="shared" si="3"/>
        <v>775</v>
      </c>
      <c r="H41">
        <f t="shared" si="4"/>
        <v>853</v>
      </c>
      <c r="I41" s="13" t="s">
        <v>37</v>
      </c>
      <c r="J41" t="s">
        <v>44</v>
      </c>
    </row>
    <row r="42" spans="1:10" x14ac:dyDescent="0.25">
      <c r="A42">
        <v>1103</v>
      </c>
      <c r="B42" s="44">
        <v>94.6</v>
      </c>
      <c r="C42" s="176">
        <f t="shared" si="0"/>
        <v>1018.2743999999999</v>
      </c>
      <c r="D42">
        <v>4.0599999999999996</v>
      </c>
      <c r="E42" s="176">
        <f t="shared" si="1"/>
        <v>43.70183999999999</v>
      </c>
      <c r="F42">
        <f t="shared" si="2"/>
        <v>99</v>
      </c>
      <c r="G42">
        <f t="shared" si="3"/>
        <v>1066</v>
      </c>
      <c r="H42">
        <f t="shared" si="4"/>
        <v>1173</v>
      </c>
      <c r="I42" s="13" t="s">
        <v>38</v>
      </c>
      <c r="J42" t="s">
        <v>43</v>
      </c>
    </row>
    <row r="43" spans="1:10" x14ac:dyDescent="0.25">
      <c r="A43">
        <v>1104</v>
      </c>
      <c r="B43" s="44">
        <v>106.67</v>
      </c>
      <c r="C43" s="176">
        <f t="shared" si="0"/>
        <v>1148.19588</v>
      </c>
      <c r="D43">
        <v>4.0999999999999996</v>
      </c>
      <c r="E43" s="176">
        <f t="shared" si="1"/>
        <v>44.132399999999997</v>
      </c>
      <c r="F43">
        <f t="shared" si="2"/>
        <v>111</v>
      </c>
      <c r="G43">
        <f t="shared" si="3"/>
        <v>1195</v>
      </c>
      <c r="H43">
        <f t="shared" si="4"/>
        <v>1315</v>
      </c>
      <c r="I43" s="13" t="s">
        <v>37</v>
      </c>
      <c r="J43" t="s">
        <v>43</v>
      </c>
    </row>
    <row r="44" spans="1:10" x14ac:dyDescent="0.25">
      <c r="A44">
        <v>1201</v>
      </c>
      <c r="B44" s="44">
        <v>114.97</v>
      </c>
      <c r="C44" s="176">
        <f t="shared" si="0"/>
        <v>1237.5370799999998</v>
      </c>
      <c r="D44">
        <v>5.03</v>
      </c>
      <c r="E44" s="176">
        <f t="shared" si="1"/>
        <v>54.142919999999997</v>
      </c>
      <c r="F44">
        <f t="shared" si="2"/>
        <v>120</v>
      </c>
      <c r="G44">
        <f t="shared" si="3"/>
        <v>1292</v>
      </c>
      <c r="H44">
        <f t="shared" si="4"/>
        <v>1421</v>
      </c>
      <c r="I44" s="13" t="s">
        <v>48</v>
      </c>
      <c r="J44" t="s">
        <v>43</v>
      </c>
    </row>
    <row r="45" spans="1:10" x14ac:dyDescent="0.25">
      <c r="A45">
        <v>1202</v>
      </c>
      <c r="B45" s="44">
        <v>71.69</v>
      </c>
      <c r="C45" s="176">
        <f t="shared" si="0"/>
        <v>771.67115999999987</v>
      </c>
      <c r="E45" s="176">
        <f t="shared" si="1"/>
        <v>0</v>
      </c>
      <c r="F45">
        <f t="shared" si="2"/>
        <v>72</v>
      </c>
      <c r="G45">
        <f t="shared" si="3"/>
        <v>775</v>
      </c>
      <c r="H45">
        <f t="shared" si="4"/>
        <v>853</v>
      </c>
      <c r="I45" s="13" t="s">
        <v>37</v>
      </c>
      <c r="J45" t="s">
        <v>44</v>
      </c>
    </row>
    <row r="46" spans="1:10" x14ac:dyDescent="0.25">
      <c r="A46">
        <v>1203</v>
      </c>
      <c r="B46" s="44">
        <v>94.6</v>
      </c>
      <c r="C46" s="176">
        <f t="shared" si="0"/>
        <v>1018.2743999999999</v>
      </c>
      <c r="D46">
        <v>4.0599999999999996</v>
      </c>
      <c r="E46" s="176">
        <f t="shared" si="1"/>
        <v>43.70183999999999</v>
      </c>
      <c r="F46">
        <f t="shared" si="2"/>
        <v>99</v>
      </c>
      <c r="G46">
        <f t="shared" si="3"/>
        <v>1066</v>
      </c>
      <c r="H46">
        <f t="shared" si="4"/>
        <v>1173</v>
      </c>
      <c r="I46" s="13" t="s">
        <v>38</v>
      </c>
      <c r="J46" t="s">
        <v>43</v>
      </c>
    </row>
    <row r="47" spans="1:10" x14ac:dyDescent="0.25">
      <c r="A47">
        <v>1204</v>
      </c>
      <c r="B47" s="44">
        <v>106.67</v>
      </c>
      <c r="C47" s="176">
        <f t="shared" si="0"/>
        <v>1148.19588</v>
      </c>
      <c r="D47">
        <v>4.0999999999999996</v>
      </c>
      <c r="E47" s="176">
        <f t="shared" si="1"/>
        <v>44.132399999999997</v>
      </c>
      <c r="F47">
        <f t="shared" si="2"/>
        <v>111</v>
      </c>
      <c r="G47">
        <f t="shared" si="3"/>
        <v>1195</v>
      </c>
      <c r="H47">
        <f t="shared" si="4"/>
        <v>1315</v>
      </c>
      <c r="I47" s="13" t="s">
        <v>37</v>
      </c>
      <c r="J47" t="s">
        <v>43</v>
      </c>
    </row>
    <row r="48" spans="1:10" x14ac:dyDescent="0.25">
      <c r="A48">
        <v>1301</v>
      </c>
      <c r="B48" s="44">
        <v>114.97</v>
      </c>
      <c r="C48" s="176">
        <f t="shared" si="0"/>
        <v>1237.5370799999998</v>
      </c>
      <c r="D48">
        <v>5.03</v>
      </c>
      <c r="E48" s="176">
        <f t="shared" si="1"/>
        <v>54.142919999999997</v>
      </c>
      <c r="F48">
        <f t="shared" si="2"/>
        <v>120</v>
      </c>
      <c r="G48">
        <f t="shared" si="3"/>
        <v>1292</v>
      </c>
      <c r="H48">
        <f t="shared" si="4"/>
        <v>1421</v>
      </c>
      <c r="I48" s="13" t="s">
        <v>48</v>
      </c>
      <c r="J48" t="s">
        <v>43</v>
      </c>
    </row>
    <row r="49" spans="1:10" x14ac:dyDescent="0.25">
      <c r="A49">
        <v>1302</v>
      </c>
      <c r="B49" s="44">
        <v>79.790000000000006</v>
      </c>
      <c r="C49" s="176">
        <f t="shared" si="0"/>
        <v>858.85955999999999</v>
      </c>
      <c r="E49" s="176">
        <f t="shared" si="1"/>
        <v>0</v>
      </c>
      <c r="F49">
        <f t="shared" si="2"/>
        <v>80</v>
      </c>
      <c r="G49">
        <f t="shared" si="3"/>
        <v>861</v>
      </c>
      <c r="H49">
        <f t="shared" si="4"/>
        <v>947</v>
      </c>
      <c r="I49" s="13" t="s">
        <v>141</v>
      </c>
      <c r="J49" t="s">
        <v>42</v>
      </c>
    </row>
    <row r="50" spans="1:10" x14ac:dyDescent="0.25">
      <c r="A50">
        <v>1303</v>
      </c>
      <c r="B50" s="44">
        <v>94.6</v>
      </c>
      <c r="C50" s="176">
        <f t="shared" si="0"/>
        <v>1018.2743999999999</v>
      </c>
      <c r="D50">
        <v>4.1399999999999997</v>
      </c>
      <c r="E50" s="176">
        <f t="shared" si="1"/>
        <v>44.562959999999997</v>
      </c>
      <c r="F50">
        <f t="shared" si="2"/>
        <v>99</v>
      </c>
      <c r="G50">
        <f t="shared" si="3"/>
        <v>1066</v>
      </c>
      <c r="H50">
        <f t="shared" si="4"/>
        <v>1173</v>
      </c>
      <c r="I50" s="13" t="s">
        <v>38</v>
      </c>
      <c r="J50" t="s">
        <v>43</v>
      </c>
    </row>
    <row r="51" spans="1:10" x14ac:dyDescent="0.25">
      <c r="A51">
        <v>1304</v>
      </c>
      <c r="B51" s="44">
        <v>106.67</v>
      </c>
      <c r="C51" s="176">
        <f t="shared" si="0"/>
        <v>1148.19588</v>
      </c>
      <c r="D51">
        <v>4.0999999999999996</v>
      </c>
      <c r="E51" s="176">
        <f t="shared" si="1"/>
        <v>44.132399999999997</v>
      </c>
      <c r="F51">
        <f t="shared" si="2"/>
        <v>111</v>
      </c>
      <c r="G51">
        <f t="shared" si="3"/>
        <v>1195</v>
      </c>
      <c r="H51">
        <f t="shared" si="4"/>
        <v>1315</v>
      </c>
      <c r="I51" s="13" t="s">
        <v>38</v>
      </c>
      <c r="J51" t="s">
        <v>43</v>
      </c>
    </row>
    <row r="52" spans="1:10" x14ac:dyDescent="0.25">
      <c r="A52">
        <v>1401</v>
      </c>
      <c r="B52" s="44">
        <v>114.97</v>
      </c>
      <c r="C52" s="176">
        <f t="shared" si="0"/>
        <v>1237.5370799999998</v>
      </c>
      <c r="D52">
        <v>5.03</v>
      </c>
      <c r="E52" s="176">
        <f t="shared" si="1"/>
        <v>54.142919999999997</v>
      </c>
      <c r="F52">
        <f t="shared" ref="F52:F55" si="11">ROUND(D52+B52,0)</f>
        <v>120</v>
      </c>
      <c r="G52">
        <f t="shared" si="3"/>
        <v>1292</v>
      </c>
      <c r="H52">
        <f t="shared" si="4"/>
        <v>1421</v>
      </c>
      <c r="I52" s="13" t="s">
        <v>48</v>
      </c>
      <c r="J52" t="s">
        <v>43</v>
      </c>
    </row>
    <row r="53" spans="1:10" x14ac:dyDescent="0.25">
      <c r="A53">
        <v>1402</v>
      </c>
      <c r="B53" s="44">
        <v>79.790000000000006</v>
      </c>
      <c r="C53" s="176">
        <f t="shared" si="0"/>
        <v>858.85955999999999</v>
      </c>
      <c r="E53" s="176">
        <f t="shared" si="1"/>
        <v>0</v>
      </c>
      <c r="F53">
        <f t="shared" si="11"/>
        <v>80</v>
      </c>
      <c r="G53">
        <f t="shared" si="3"/>
        <v>861</v>
      </c>
      <c r="H53">
        <f t="shared" si="4"/>
        <v>947</v>
      </c>
      <c r="I53" s="13" t="s">
        <v>141</v>
      </c>
      <c r="J53" t="s">
        <v>42</v>
      </c>
    </row>
    <row r="54" spans="1:10" x14ac:dyDescent="0.25">
      <c r="A54">
        <v>1403</v>
      </c>
      <c r="B54" s="44">
        <v>94.6</v>
      </c>
      <c r="C54" s="176">
        <f t="shared" si="0"/>
        <v>1018.2743999999999</v>
      </c>
      <c r="D54">
        <v>4.1399999999999997</v>
      </c>
      <c r="E54" s="176">
        <f t="shared" si="1"/>
        <v>44.562959999999997</v>
      </c>
      <c r="F54">
        <f t="shared" si="11"/>
        <v>99</v>
      </c>
      <c r="G54">
        <f t="shared" si="3"/>
        <v>1066</v>
      </c>
      <c r="H54">
        <f t="shared" si="4"/>
        <v>1173</v>
      </c>
      <c r="I54" s="13" t="s">
        <v>38</v>
      </c>
      <c r="J54" t="s">
        <v>43</v>
      </c>
    </row>
    <row r="55" spans="1:10" x14ac:dyDescent="0.25">
      <c r="A55">
        <v>1404</v>
      </c>
      <c r="B55" s="44">
        <v>106.67</v>
      </c>
      <c r="C55" s="176">
        <f t="shared" si="0"/>
        <v>1148.19588</v>
      </c>
      <c r="D55">
        <v>4.0999999999999996</v>
      </c>
      <c r="E55" s="176">
        <f t="shared" si="1"/>
        <v>44.132399999999997</v>
      </c>
      <c r="F55">
        <f t="shared" si="11"/>
        <v>111</v>
      </c>
      <c r="G55">
        <f t="shared" si="3"/>
        <v>1195</v>
      </c>
      <c r="H55">
        <f t="shared" si="4"/>
        <v>1315</v>
      </c>
      <c r="I55" s="13" t="s">
        <v>38</v>
      </c>
      <c r="J55" t="s">
        <v>43</v>
      </c>
    </row>
    <row r="56" spans="1:10" x14ac:dyDescent="0.25">
      <c r="A56">
        <v>1501</v>
      </c>
      <c r="B56" s="44">
        <v>114.97</v>
      </c>
      <c r="C56" s="176">
        <f t="shared" si="0"/>
        <v>1237.5370799999998</v>
      </c>
      <c r="D56">
        <v>5.03</v>
      </c>
      <c r="E56" s="176">
        <f t="shared" si="1"/>
        <v>54.142919999999997</v>
      </c>
      <c r="F56">
        <f t="shared" si="2"/>
        <v>120</v>
      </c>
      <c r="G56">
        <f t="shared" si="3"/>
        <v>1292</v>
      </c>
      <c r="H56">
        <f t="shared" si="4"/>
        <v>1421</v>
      </c>
      <c r="I56" s="13" t="s">
        <v>38</v>
      </c>
      <c r="J56" t="s">
        <v>43</v>
      </c>
    </row>
    <row r="57" spans="1:10" x14ac:dyDescent="0.25">
      <c r="A57">
        <v>1502</v>
      </c>
      <c r="B57" s="44">
        <v>79.790000000000006</v>
      </c>
      <c r="C57" s="176">
        <f t="shared" si="0"/>
        <v>858.85955999999999</v>
      </c>
      <c r="E57" s="176">
        <f t="shared" si="1"/>
        <v>0</v>
      </c>
      <c r="F57">
        <f t="shared" si="2"/>
        <v>80</v>
      </c>
      <c r="G57">
        <f t="shared" si="3"/>
        <v>861</v>
      </c>
      <c r="H57">
        <f t="shared" si="4"/>
        <v>947</v>
      </c>
      <c r="I57" s="13" t="s">
        <v>141</v>
      </c>
      <c r="J57" t="s">
        <v>42</v>
      </c>
    </row>
    <row r="58" spans="1:10" x14ac:dyDescent="0.25">
      <c r="A58">
        <v>1503</v>
      </c>
      <c r="B58" s="44">
        <v>94.6</v>
      </c>
      <c r="C58" s="176">
        <f t="shared" si="0"/>
        <v>1018.2743999999999</v>
      </c>
      <c r="D58">
        <v>4.1399999999999997</v>
      </c>
      <c r="E58" s="176">
        <f t="shared" si="1"/>
        <v>44.562959999999997</v>
      </c>
      <c r="F58">
        <f t="shared" si="2"/>
        <v>99</v>
      </c>
      <c r="G58">
        <f t="shared" si="3"/>
        <v>1066</v>
      </c>
      <c r="H58">
        <f t="shared" si="4"/>
        <v>1173</v>
      </c>
      <c r="I58" s="13" t="s">
        <v>38</v>
      </c>
      <c r="J58" t="s">
        <v>43</v>
      </c>
    </row>
    <row r="59" spans="1:10" x14ac:dyDescent="0.25">
      <c r="A59">
        <v>1504</v>
      </c>
      <c r="B59" s="44">
        <v>106.67</v>
      </c>
      <c r="C59" s="176">
        <f t="shared" si="0"/>
        <v>1148.19588</v>
      </c>
      <c r="D59">
        <v>4.0999999999999996</v>
      </c>
      <c r="E59" s="176">
        <f t="shared" si="1"/>
        <v>44.132399999999997</v>
      </c>
      <c r="F59">
        <f t="shared" si="2"/>
        <v>111</v>
      </c>
      <c r="G59">
        <f t="shared" si="3"/>
        <v>1195</v>
      </c>
      <c r="H59">
        <f t="shared" si="4"/>
        <v>1315</v>
      </c>
      <c r="I59" s="13" t="s">
        <v>38</v>
      </c>
      <c r="J59" t="s">
        <v>43</v>
      </c>
    </row>
    <row r="60" spans="1:10" x14ac:dyDescent="0.25">
      <c r="A60">
        <v>1601</v>
      </c>
      <c r="B60" s="44">
        <v>114.97</v>
      </c>
      <c r="C60" s="176">
        <f t="shared" si="0"/>
        <v>1237.5370799999998</v>
      </c>
      <c r="D60">
        <v>5.03</v>
      </c>
      <c r="E60" s="176">
        <f t="shared" si="1"/>
        <v>54.142919999999997</v>
      </c>
      <c r="F60">
        <f t="shared" si="2"/>
        <v>120</v>
      </c>
      <c r="G60">
        <f t="shared" si="3"/>
        <v>1292</v>
      </c>
      <c r="H60">
        <f t="shared" si="4"/>
        <v>1421</v>
      </c>
      <c r="I60" s="13" t="s">
        <v>140</v>
      </c>
      <c r="J60" t="s">
        <v>43</v>
      </c>
    </row>
    <row r="61" spans="1:10" x14ac:dyDescent="0.25">
      <c r="A61">
        <v>1602</v>
      </c>
      <c r="B61" s="44">
        <v>79.790000000000006</v>
      </c>
      <c r="C61" s="176">
        <f t="shared" si="0"/>
        <v>858.85955999999999</v>
      </c>
      <c r="E61" s="176">
        <f t="shared" si="1"/>
        <v>0</v>
      </c>
      <c r="F61">
        <f t="shared" si="2"/>
        <v>80</v>
      </c>
      <c r="G61">
        <f t="shared" si="3"/>
        <v>861</v>
      </c>
      <c r="H61">
        <f t="shared" si="4"/>
        <v>947</v>
      </c>
      <c r="I61" s="13" t="s">
        <v>141</v>
      </c>
      <c r="J61" t="s">
        <v>42</v>
      </c>
    </row>
    <row r="62" spans="1:10" x14ac:dyDescent="0.25">
      <c r="A62">
        <v>1603</v>
      </c>
      <c r="B62" s="44">
        <v>94.6</v>
      </c>
      <c r="C62" s="176">
        <f t="shared" si="0"/>
        <v>1018.2743999999999</v>
      </c>
      <c r="D62">
        <v>4.1399999999999997</v>
      </c>
      <c r="E62" s="176">
        <f t="shared" si="1"/>
        <v>44.562959999999997</v>
      </c>
      <c r="F62">
        <f t="shared" si="2"/>
        <v>99</v>
      </c>
      <c r="G62">
        <f t="shared" si="3"/>
        <v>1066</v>
      </c>
      <c r="H62">
        <f t="shared" si="4"/>
        <v>1173</v>
      </c>
      <c r="I62" s="13" t="s">
        <v>38</v>
      </c>
      <c r="J62" t="s">
        <v>43</v>
      </c>
    </row>
    <row r="63" spans="1:10" x14ac:dyDescent="0.25">
      <c r="A63">
        <v>1604</v>
      </c>
      <c r="B63" s="44">
        <v>106.67</v>
      </c>
      <c r="C63" s="176">
        <f t="shared" ref="C63:C71" si="12">B63*10.764</f>
        <v>1148.19588</v>
      </c>
      <c r="D63">
        <v>4.0999999999999996</v>
      </c>
      <c r="E63" s="176">
        <f t="shared" ref="E63:E71" si="13">D63*10.764</f>
        <v>44.132399999999997</v>
      </c>
      <c r="F63">
        <f t="shared" si="2"/>
        <v>111</v>
      </c>
      <c r="G63">
        <f t="shared" si="3"/>
        <v>1195</v>
      </c>
      <c r="H63">
        <f t="shared" si="4"/>
        <v>1315</v>
      </c>
      <c r="I63" s="13" t="s">
        <v>38</v>
      </c>
      <c r="J63" t="s">
        <v>43</v>
      </c>
    </row>
    <row r="64" spans="1:10" x14ac:dyDescent="0.25">
      <c r="A64">
        <v>1701</v>
      </c>
      <c r="B64" s="44">
        <v>114.97</v>
      </c>
      <c r="C64" s="176">
        <f t="shared" si="12"/>
        <v>1237.5370799999998</v>
      </c>
      <c r="D64">
        <v>5.03</v>
      </c>
      <c r="E64" s="176">
        <f t="shared" si="13"/>
        <v>54.142919999999997</v>
      </c>
      <c r="F64">
        <f t="shared" si="2"/>
        <v>120</v>
      </c>
      <c r="G64">
        <f t="shared" si="3"/>
        <v>1292</v>
      </c>
      <c r="H64">
        <f t="shared" si="4"/>
        <v>1421</v>
      </c>
      <c r="I64" s="13" t="s">
        <v>140</v>
      </c>
      <c r="J64" t="s">
        <v>43</v>
      </c>
    </row>
    <row r="65" spans="1:10" x14ac:dyDescent="0.25">
      <c r="A65">
        <v>1702</v>
      </c>
      <c r="B65" s="44">
        <v>79.790000000000006</v>
      </c>
      <c r="C65" s="176">
        <f t="shared" si="12"/>
        <v>858.85955999999999</v>
      </c>
      <c r="E65" s="176">
        <f t="shared" si="13"/>
        <v>0</v>
      </c>
      <c r="F65">
        <f t="shared" si="2"/>
        <v>80</v>
      </c>
      <c r="G65">
        <f t="shared" si="3"/>
        <v>861</v>
      </c>
      <c r="H65">
        <f t="shared" si="4"/>
        <v>947</v>
      </c>
      <c r="I65" s="13" t="s">
        <v>141</v>
      </c>
      <c r="J65" t="s">
        <v>42</v>
      </c>
    </row>
    <row r="66" spans="1:10" x14ac:dyDescent="0.25">
      <c r="A66">
        <v>1703</v>
      </c>
      <c r="B66" s="44">
        <v>94.6</v>
      </c>
      <c r="C66" s="176">
        <f t="shared" si="12"/>
        <v>1018.2743999999999</v>
      </c>
      <c r="D66">
        <v>4.1399999999999997</v>
      </c>
      <c r="E66" s="176">
        <f t="shared" si="13"/>
        <v>44.562959999999997</v>
      </c>
      <c r="F66">
        <f t="shared" si="2"/>
        <v>99</v>
      </c>
      <c r="G66">
        <f t="shared" si="3"/>
        <v>1066</v>
      </c>
      <c r="H66">
        <f t="shared" si="4"/>
        <v>1173</v>
      </c>
      <c r="I66" s="13" t="s">
        <v>38</v>
      </c>
      <c r="J66" t="s">
        <v>43</v>
      </c>
    </row>
    <row r="67" spans="1:10" x14ac:dyDescent="0.25">
      <c r="A67">
        <v>1704</v>
      </c>
      <c r="B67" s="44">
        <v>106.67</v>
      </c>
      <c r="C67" s="176">
        <f t="shared" si="12"/>
        <v>1148.19588</v>
      </c>
      <c r="D67">
        <v>4.0999999999999996</v>
      </c>
      <c r="E67" s="176">
        <f t="shared" si="13"/>
        <v>44.132399999999997</v>
      </c>
      <c r="F67">
        <f t="shared" si="2"/>
        <v>111</v>
      </c>
      <c r="G67">
        <f t="shared" si="3"/>
        <v>1195</v>
      </c>
      <c r="H67">
        <f t="shared" si="4"/>
        <v>1315</v>
      </c>
      <c r="I67" s="13" t="s">
        <v>38</v>
      </c>
      <c r="J67" t="s">
        <v>43</v>
      </c>
    </row>
    <row r="68" spans="1:10" x14ac:dyDescent="0.25">
      <c r="A68">
        <v>1801</v>
      </c>
      <c r="B68" s="44">
        <v>114.97</v>
      </c>
      <c r="C68" s="176">
        <f t="shared" si="12"/>
        <v>1237.5370799999998</v>
      </c>
      <c r="D68">
        <v>5.03</v>
      </c>
      <c r="E68" s="176">
        <f t="shared" si="13"/>
        <v>54.142919999999997</v>
      </c>
      <c r="F68">
        <f t="shared" si="2"/>
        <v>120</v>
      </c>
      <c r="G68">
        <f t="shared" si="3"/>
        <v>1292</v>
      </c>
      <c r="H68">
        <f t="shared" si="4"/>
        <v>1421</v>
      </c>
      <c r="I68" s="13" t="s">
        <v>38</v>
      </c>
      <c r="J68" t="s">
        <v>43</v>
      </c>
    </row>
    <row r="69" spans="1:10" x14ac:dyDescent="0.25">
      <c r="A69">
        <v>1802</v>
      </c>
      <c r="B69" s="44">
        <v>79.790000000000006</v>
      </c>
      <c r="C69" s="176">
        <f t="shared" si="12"/>
        <v>858.85955999999999</v>
      </c>
      <c r="E69" s="176">
        <f t="shared" si="13"/>
        <v>0</v>
      </c>
      <c r="F69">
        <f t="shared" ref="F69:F71" si="14">ROUND(D69+B69,0)</f>
        <v>80</v>
      </c>
      <c r="G69">
        <f t="shared" si="3"/>
        <v>861</v>
      </c>
      <c r="H69">
        <f t="shared" si="4"/>
        <v>947</v>
      </c>
      <c r="I69" s="13" t="s">
        <v>141</v>
      </c>
      <c r="J69" t="s">
        <v>42</v>
      </c>
    </row>
    <row r="70" spans="1:10" x14ac:dyDescent="0.25">
      <c r="A70">
        <v>1803</v>
      </c>
      <c r="B70" s="44">
        <v>94.6</v>
      </c>
      <c r="C70" s="176">
        <f t="shared" si="12"/>
        <v>1018.2743999999999</v>
      </c>
      <c r="D70">
        <v>4.1399999999999997</v>
      </c>
      <c r="E70" s="176">
        <f t="shared" si="13"/>
        <v>44.562959999999997</v>
      </c>
      <c r="F70">
        <f t="shared" si="14"/>
        <v>99</v>
      </c>
      <c r="G70">
        <f t="shared" si="3"/>
        <v>1066</v>
      </c>
      <c r="H70">
        <f t="shared" si="4"/>
        <v>1173</v>
      </c>
      <c r="I70" s="13" t="s">
        <v>38</v>
      </c>
      <c r="J70" t="s">
        <v>43</v>
      </c>
    </row>
    <row r="71" spans="1:10" x14ac:dyDescent="0.25">
      <c r="A71">
        <v>1804</v>
      </c>
      <c r="B71" s="44">
        <v>106.67</v>
      </c>
      <c r="C71" s="176">
        <f t="shared" si="12"/>
        <v>1148.19588</v>
      </c>
      <c r="D71">
        <v>4.0999999999999996</v>
      </c>
      <c r="E71" s="176">
        <f t="shared" si="13"/>
        <v>44.132399999999997</v>
      </c>
      <c r="F71">
        <f t="shared" si="14"/>
        <v>111</v>
      </c>
      <c r="G71">
        <f t="shared" si="3"/>
        <v>1195</v>
      </c>
      <c r="H71">
        <f t="shared" si="4"/>
        <v>1315</v>
      </c>
      <c r="I71" s="13" t="s">
        <v>38</v>
      </c>
      <c r="J71" t="s">
        <v>43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ACBF-7AE8-4A8B-9C05-398ABC37B593}">
  <dimension ref="A1:AG52"/>
  <sheetViews>
    <sheetView topLeftCell="T4" zoomScale="160" zoomScaleNormal="160" workbookViewId="0">
      <selection activeCell="AG25" sqref="AG25"/>
    </sheetView>
  </sheetViews>
  <sheetFormatPr defaultRowHeight="15" x14ac:dyDescent="0.25"/>
  <cols>
    <col min="1" max="1" width="7.5703125" customWidth="1"/>
  </cols>
  <sheetData>
    <row r="1" spans="1:33" ht="26.25" x14ac:dyDescent="0.4">
      <c r="A1" s="200" t="s">
        <v>69</v>
      </c>
      <c r="B1" s="200"/>
      <c r="C1" s="200"/>
      <c r="D1" s="200"/>
      <c r="E1" s="200"/>
      <c r="F1" s="200"/>
      <c r="G1" s="200"/>
      <c r="H1" s="200"/>
      <c r="I1" s="200"/>
    </row>
    <row r="2" spans="1:33" x14ac:dyDescent="0.25">
      <c r="A2" s="41" t="s">
        <v>0</v>
      </c>
      <c r="B2" s="41" t="s">
        <v>57</v>
      </c>
      <c r="C2" s="41"/>
      <c r="D2" s="41" t="s">
        <v>58</v>
      </c>
      <c r="E2" s="41"/>
      <c r="F2" s="41" t="s">
        <v>59</v>
      </c>
      <c r="G2" s="41" t="s">
        <v>60</v>
      </c>
      <c r="H2" s="41" t="s">
        <v>9</v>
      </c>
      <c r="I2" s="41"/>
      <c r="J2" s="41" t="s">
        <v>65</v>
      </c>
    </row>
    <row r="3" spans="1:33" x14ac:dyDescent="0.25">
      <c r="A3" s="13">
        <v>102</v>
      </c>
      <c r="B3" s="13">
        <v>93.4</v>
      </c>
      <c r="C3" s="176">
        <f>B3*10.764</f>
        <v>1005.3576</v>
      </c>
      <c r="D3">
        <v>0</v>
      </c>
      <c r="E3" s="176">
        <f t="shared" ref="E3:E52" si="0">D3*10.764</f>
        <v>0</v>
      </c>
      <c r="F3">
        <f>ROUND(D3+B3,0)</f>
        <v>93</v>
      </c>
      <c r="G3">
        <f>ROUND(F3*10.764,0)</f>
        <v>1001</v>
      </c>
      <c r="H3">
        <f>ROUND(G3*1.1,0)</f>
        <v>1101</v>
      </c>
      <c r="I3" t="s">
        <v>37</v>
      </c>
      <c r="J3" t="s">
        <v>43</v>
      </c>
    </row>
    <row r="4" spans="1:33" x14ac:dyDescent="0.25">
      <c r="A4">
        <v>201</v>
      </c>
      <c r="B4" s="44">
        <v>140.62</v>
      </c>
      <c r="C4" s="176">
        <f t="shared" ref="C4:C52" si="1">B4*10.764</f>
        <v>1513.6336799999999</v>
      </c>
      <c r="D4">
        <v>0</v>
      </c>
      <c r="E4" s="176">
        <f t="shared" si="0"/>
        <v>0</v>
      </c>
      <c r="F4">
        <f>ROUND(D4+B4,0)</f>
        <v>141</v>
      </c>
      <c r="G4">
        <f>ROUND(F4*10.764,0)</f>
        <v>1518</v>
      </c>
      <c r="H4">
        <f>ROUND(G4*1.1,0)</f>
        <v>1670</v>
      </c>
      <c r="I4" t="s">
        <v>37</v>
      </c>
      <c r="J4" t="s">
        <v>46</v>
      </c>
      <c r="N4" s="46" t="s">
        <v>73</v>
      </c>
    </row>
    <row r="5" spans="1:33" x14ac:dyDescent="0.25">
      <c r="A5">
        <v>202</v>
      </c>
      <c r="B5" s="44">
        <v>93.4</v>
      </c>
      <c r="C5" s="176">
        <f t="shared" si="1"/>
        <v>1005.3576</v>
      </c>
      <c r="D5">
        <v>0</v>
      </c>
      <c r="E5" s="176">
        <f t="shared" si="0"/>
        <v>0</v>
      </c>
      <c r="F5">
        <f>ROUND(D5+B5,0)</f>
        <v>93</v>
      </c>
      <c r="G5">
        <f>ROUND(F5*10.764,0)</f>
        <v>1001</v>
      </c>
      <c r="H5">
        <f>ROUND(G5*1.1,0)</f>
        <v>1101</v>
      </c>
      <c r="I5" t="s">
        <v>37</v>
      </c>
      <c r="J5" t="s">
        <v>43</v>
      </c>
    </row>
    <row r="6" spans="1:33" x14ac:dyDescent="0.25">
      <c r="A6">
        <v>203</v>
      </c>
      <c r="B6" s="44">
        <v>72.27</v>
      </c>
      <c r="C6" s="176">
        <f t="shared" si="1"/>
        <v>777.91427999999996</v>
      </c>
      <c r="D6">
        <v>0</v>
      </c>
      <c r="E6" s="176">
        <f t="shared" si="0"/>
        <v>0</v>
      </c>
      <c r="F6">
        <f>ROUND(D6+B6,0)</f>
        <v>72</v>
      </c>
      <c r="G6">
        <f>ROUND(F6*10.764,0)</f>
        <v>775</v>
      </c>
      <c r="H6">
        <f>ROUND(G6*1.1,0)</f>
        <v>853</v>
      </c>
      <c r="I6" t="s">
        <v>37</v>
      </c>
      <c r="J6" t="s">
        <v>42</v>
      </c>
      <c r="AG6">
        <v>2</v>
      </c>
    </row>
    <row r="7" spans="1:33" x14ac:dyDescent="0.25">
      <c r="A7">
        <v>301</v>
      </c>
      <c r="B7" s="44">
        <v>140.62</v>
      </c>
      <c r="C7" s="176">
        <f t="shared" si="1"/>
        <v>1513.6336799999999</v>
      </c>
      <c r="D7">
        <v>0</v>
      </c>
      <c r="E7" s="176">
        <f t="shared" si="0"/>
        <v>0</v>
      </c>
      <c r="F7">
        <f>ROUND(D7+B7,0)</f>
        <v>141</v>
      </c>
      <c r="G7">
        <f t="shared" ref="G7:G52" si="2">ROUND(F7*10.764,0)</f>
        <v>1518</v>
      </c>
      <c r="H7">
        <f t="shared" ref="H7:H52" si="3">ROUND(G7*1.1,0)</f>
        <v>1670</v>
      </c>
      <c r="I7" t="s">
        <v>37</v>
      </c>
      <c r="J7" t="s">
        <v>46</v>
      </c>
      <c r="AG7">
        <v>4</v>
      </c>
    </row>
    <row r="8" spans="1:33" x14ac:dyDescent="0.25">
      <c r="A8">
        <v>302</v>
      </c>
      <c r="B8" s="44">
        <v>93.4</v>
      </c>
      <c r="C8" s="176">
        <f t="shared" si="1"/>
        <v>1005.3576</v>
      </c>
      <c r="D8">
        <v>0</v>
      </c>
      <c r="E8" s="176">
        <f t="shared" si="0"/>
        <v>0</v>
      </c>
      <c r="F8">
        <f t="shared" ref="F8:F52" si="4">ROUND(D8+B8,0)</f>
        <v>93</v>
      </c>
      <c r="G8">
        <f t="shared" si="2"/>
        <v>1001</v>
      </c>
      <c r="H8">
        <f t="shared" si="3"/>
        <v>1101</v>
      </c>
      <c r="I8" t="s">
        <v>37</v>
      </c>
      <c r="J8" t="s">
        <v>43</v>
      </c>
      <c r="AG8">
        <v>1</v>
      </c>
    </row>
    <row r="9" spans="1:33" x14ac:dyDescent="0.25">
      <c r="A9">
        <v>303</v>
      </c>
      <c r="B9" s="44">
        <v>72.27</v>
      </c>
      <c r="C9" s="176">
        <f t="shared" si="1"/>
        <v>777.91427999999996</v>
      </c>
      <c r="D9">
        <v>0</v>
      </c>
      <c r="E9" s="176">
        <f t="shared" si="0"/>
        <v>0</v>
      </c>
      <c r="F9">
        <f>ROUND(D9+B9,0)</f>
        <v>72</v>
      </c>
      <c r="G9">
        <f>ROUND(F9*10.764,0)</f>
        <v>775</v>
      </c>
      <c r="H9">
        <f>ROUND(G9*1.1,0)</f>
        <v>853</v>
      </c>
      <c r="I9" t="s">
        <v>37</v>
      </c>
      <c r="J9" t="s">
        <v>42</v>
      </c>
      <c r="AG9">
        <v>1</v>
      </c>
    </row>
    <row r="10" spans="1:33" x14ac:dyDescent="0.25">
      <c r="A10">
        <v>401</v>
      </c>
      <c r="B10" s="44">
        <v>148.37</v>
      </c>
      <c r="C10" s="176">
        <f t="shared" si="1"/>
        <v>1597.05468</v>
      </c>
      <c r="D10">
        <v>9.1999999999999993</v>
      </c>
      <c r="E10" s="176">
        <f t="shared" si="0"/>
        <v>99.02879999999999</v>
      </c>
      <c r="F10">
        <f>ROUND(D10+B10,0)</f>
        <v>158</v>
      </c>
      <c r="G10">
        <f t="shared" si="2"/>
        <v>1701</v>
      </c>
      <c r="H10">
        <f t="shared" si="3"/>
        <v>1871</v>
      </c>
      <c r="I10" t="s">
        <v>37</v>
      </c>
      <c r="J10" t="s">
        <v>46</v>
      </c>
      <c r="AG10">
        <v>1</v>
      </c>
    </row>
    <row r="11" spans="1:33" x14ac:dyDescent="0.25">
      <c r="A11">
        <v>402</v>
      </c>
      <c r="B11" s="44">
        <v>93.4</v>
      </c>
      <c r="C11" s="176">
        <f t="shared" si="1"/>
        <v>1005.3576</v>
      </c>
      <c r="D11">
        <v>0</v>
      </c>
      <c r="E11" s="176">
        <f t="shared" si="0"/>
        <v>0</v>
      </c>
      <c r="F11">
        <f t="shared" si="4"/>
        <v>93</v>
      </c>
      <c r="G11">
        <f t="shared" si="2"/>
        <v>1001</v>
      </c>
      <c r="H11">
        <f t="shared" si="3"/>
        <v>1101</v>
      </c>
      <c r="I11" t="s">
        <v>37</v>
      </c>
      <c r="J11" t="s">
        <v>43</v>
      </c>
      <c r="AG11">
        <v>4</v>
      </c>
    </row>
    <row r="12" spans="1:33" x14ac:dyDescent="0.25">
      <c r="A12">
        <v>403</v>
      </c>
      <c r="B12" s="44">
        <v>72.27</v>
      </c>
      <c r="C12" s="176">
        <f t="shared" si="1"/>
        <v>777.91427999999996</v>
      </c>
      <c r="D12">
        <v>0</v>
      </c>
      <c r="E12" s="176">
        <f t="shared" si="0"/>
        <v>0</v>
      </c>
      <c r="F12">
        <f>ROUND(D12+B12,0)</f>
        <v>72</v>
      </c>
      <c r="G12">
        <f>ROUND(F12*10.764,0)</f>
        <v>775</v>
      </c>
      <c r="H12">
        <f>ROUND(G12*1.1,0)</f>
        <v>853</v>
      </c>
      <c r="I12" t="s">
        <v>37</v>
      </c>
      <c r="J12" t="s">
        <v>42</v>
      </c>
      <c r="AG12">
        <v>1</v>
      </c>
    </row>
    <row r="13" spans="1:33" x14ac:dyDescent="0.25">
      <c r="A13">
        <v>501</v>
      </c>
      <c r="B13" s="44">
        <v>148.37</v>
      </c>
      <c r="C13" s="176">
        <f t="shared" si="1"/>
        <v>1597.05468</v>
      </c>
      <c r="D13">
        <v>9.1999999999999993</v>
      </c>
      <c r="E13" s="176">
        <f t="shared" si="0"/>
        <v>99.02879999999999</v>
      </c>
      <c r="F13">
        <f>ROUND(D13+B13,0)</f>
        <v>158</v>
      </c>
      <c r="G13">
        <f t="shared" si="2"/>
        <v>1701</v>
      </c>
      <c r="H13">
        <f t="shared" si="3"/>
        <v>1871</v>
      </c>
      <c r="I13" t="s">
        <v>38</v>
      </c>
      <c r="J13" t="s">
        <v>46</v>
      </c>
      <c r="AG13">
        <v>3</v>
      </c>
    </row>
    <row r="14" spans="1:33" x14ac:dyDescent="0.25">
      <c r="A14">
        <v>502</v>
      </c>
      <c r="B14" s="44">
        <v>93.4</v>
      </c>
      <c r="C14" s="176">
        <f t="shared" si="1"/>
        <v>1005.3576</v>
      </c>
      <c r="D14">
        <v>0</v>
      </c>
      <c r="E14" s="176">
        <f t="shared" si="0"/>
        <v>0</v>
      </c>
      <c r="F14">
        <f t="shared" si="4"/>
        <v>93</v>
      </c>
      <c r="G14">
        <f t="shared" si="2"/>
        <v>1001</v>
      </c>
      <c r="H14">
        <f t="shared" si="3"/>
        <v>1101</v>
      </c>
      <c r="I14" t="s">
        <v>38</v>
      </c>
      <c r="J14" t="s">
        <v>43</v>
      </c>
      <c r="AG14">
        <v>2</v>
      </c>
    </row>
    <row r="15" spans="1:33" x14ac:dyDescent="0.25">
      <c r="A15">
        <v>503</v>
      </c>
      <c r="B15" s="44">
        <v>72.27</v>
      </c>
      <c r="C15" s="176">
        <f t="shared" si="1"/>
        <v>777.91427999999996</v>
      </c>
      <c r="D15">
        <v>0</v>
      </c>
      <c r="E15" s="176">
        <f t="shared" si="0"/>
        <v>0</v>
      </c>
      <c r="F15">
        <f>ROUND(D15+B15,0)</f>
        <v>72</v>
      </c>
      <c r="G15">
        <f>ROUND(F15*10.764,0)</f>
        <v>775</v>
      </c>
      <c r="H15">
        <f>ROUND(G15*1.1,0)</f>
        <v>853</v>
      </c>
      <c r="I15" t="s">
        <v>37</v>
      </c>
      <c r="J15" t="s">
        <v>42</v>
      </c>
      <c r="AG15">
        <v>2</v>
      </c>
    </row>
    <row r="16" spans="1:33" x14ac:dyDescent="0.25">
      <c r="A16">
        <v>601</v>
      </c>
      <c r="B16" s="44">
        <v>148.38</v>
      </c>
      <c r="C16" s="176">
        <f t="shared" si="1"/>
        <v>1597.1623199999999</v>
      </c>
      <c r="D16">
        <v>9.1999999999999993</v>
      </c>
      <c r="E16" s="176">
        <f t="shared" si="0"/>
        <v>99.02879999999999</v>
      </c>
      <c r="F16">
        <f>ROUND(D16+B16,0)</f>
        <v>158</v>
      </c>
      <c r="G16">
        <f t="shared" si="2"/>
        <v>1701</v>
      </c>
      <c r="H16">
        <f t="shared" si="3"/>
        <v>1871</v>
      </c>
      <c r="I16" t="s">
        <v>38</v>
      </c>
      <c r="J16" t="s">
        <v>46</v>
      </c>
      <c r="AG16">
        <v>1</v>
      </c>
    </row>
    <row r="17" spans="1:33" x14ac:dyDescent="0.25">
      <c r="A17">
        <v>602</v>
      </c>
      <c r="B17" s="44">
        <v>93.43</v>
      </c>
      <c r="C17" s="176">
        <f t="shared" si="1"/>
        <v>1005.68052</v>
      </c>
      <c r="D17">
        <v>0</v>
      </c>
      <c r="E17" s="176">
        <f t="shared" si="0"/>
        <v>0</v>
      </c>
      <c r="F17">
        <f t="shared" ref="F17" si="5">ROUND(D17+B17,0)</f>
        <v>93</v>
      </c>
      <c r="G17">
        <f t="shared" si="2"/>
        <v>1001</v>
      </c>
      <c r="H17">
        <f t="shared" si="3"/>
        <v>1101</v>
      </c>
      <c r="I17" t="s">
        <v>37</v>
      </c>
      <c r="J17" t="s">
        <v>43</v>
      </c>
      <c r="AG17">
        <v>1</v>
      </c>
    </row>
    <row r="18" spans="1:33" x14ac:dyDescent="0.25">
      <c r="A18">
        <v>603</v>
      </c>
      <c r="B18" s="44">
        <v>79.709999999999994</v>
      </c>
      <c r="C18" s="176">
        <f t="shared" si="1"/>
        <v>857.99843999999985</v>
      </c>
      <c r="D18">
        <v>0</v>
      </c>
      <c r="E18" s="176">
        <f t="shared" si="0"/>
        <v>0</v>
      </c>
      <c r="F18">
        <f>ROUND(D18+B18,0)</f>
        <v>80</v>
      </c>
      <c r="G18">
        <f>ROUND(F18*10.764,0)</f>
        <v>861</v>
      </c>
      <c r="H18">
        <f>ROUND(G18*1.1,0)</f>
        <v>947</v>
      </c>
      <c r="I18" t="s">
        <v>37</v>
      </c>
      <c r="J18" t="s">
        <v>42</v>
      </c>
      <c r="AG18">
        <v>1</v>
      </c>
    </row>
    <row r="19" spans="1:33" x14ac:dyDescent="0.25">
      <c r="A19">
        <v>701</v>
      </c>
      <c r="B19" s="44">
        <v>152.80000000000001</v>
      </c>
      <c r="C19" s="176">
        <f t="shared" si="1"/>
        <v>1644.7392</v>
      </c>
      <c r="D19">
        <v>9.1999999999999993</v>
      </c>
      <c r="E19" s="176">
        <f t="shared" si="0"/>
        <v>99.02879999999999</v>
      </c>
      <c r="F19">
        <f t="shared" si="4"/>
        <v>162</v>
      </c>
      <c r="G19">
        <f t="shared" si="2"/>
        <v>1744</v>
      </c>
      <c r="H19">
        <f t="shared" si="3"/>
        <v>1918</v>
      </c>
      <c r="I19" t="s">
        <v>37</v>
      </c>
      <c r="J19" t="s">
        <v>46</v>
      </c>
      <c r="M19" s="44"/>
      <c r="AG19">
        <v>5</v>
      </c>
    </row>
    <row r="20" spans="1:33" x14ac:dyDescent="0.25">
      <c r="A20">
        <v>703</v>
      </c>
      <c r="B20" s="44">
        <v>79.66</v>
      </c>
      <c r="C20" s="176">
        <f t="shared" si="1"/>
        <v>857.46023999999989</v>
      </c>
      <c r="D20">
        <v>0</v>
      </c>
      <c r="E20" s="176">
        <f t="shared" si="0"/>
        <v>0</v>
      </c>
      <c r="F20">
        <f t="shared" si="4"/>
        <v>80</v>
      </c>
      <c r="G20">
        <f t="shared" si="2"/>
        <v>861</v>
      </c>
      <c r="H20">
        <f t="shared" si="3"/>
        <v>947</v>
      </c>
      <c r="I20" t="s">
        <v>37</v>
      </c>
      <c r="J20" t="s">
        <v>42</v>
      </c>
      <c r="AG20">
        <v>11</v>
      </c>
    </row>
    <row r="21" spans="1:33" x14ac:dyDescent="0.25">
      <c r="A21">
        <v>801</v>
      </c>
      <c r="B21" s="44">
        <v>148.38</v>
      </c>
      <c r="C21" s="176">
        <f t="shared" si="1"/>
        <v>1597.1623199999999</v>
      </c>
      <c r="D21">
        <v>9.1999999999999993</v>
      </c>
      <c r="E21" s="176">
        <f t="shared" si="0"/>
        <v>99.02879999999999</v>
      </c>
      <c r="F21">
        <f t="shared" si="4"/>
        <v>158</v>
      </c>
      <c r="G21">
        <f t="shared" si="2"/>
        <v>1701</v>
      </c>
      <c r="H21">
        <f t="shared" si="3"/>
        <v>1871</v>
      </c>
      <c r="I21" t="s">
        <v>38</v>
      </c>
      <c r="J21" t="s">
        <v>46</v>
      </c>
      <c r="AG21">
        <v>1</v>
      </c>
    </row>
    <row r="22" spans="1:33" x14ac:dyDescent="0.25">
      <c r="A22">
        <v>802</v>
      </c>
      <c r="B22" s="44">
        <v>93.43</v>
      </c>
      <c r="C22" s="176">
        <f t="shared" si="1"/>
        <v>1005.68052</v>
      </c>
      <c r="D22">
        <v>0</v>
      </c>
      <c r="E22" s="176">
        <f t="shared" si="0"/>
        <v>0</v>
      </c>
      <c r="F22">
        <f t="shared" si="4"/>
        <v>93</v>
      </c>
      <c r="G22">
        <f t="shared" si="2"/>
        <v>1001</v>
      </c>
      <c r="H22">
        <f t="shared" si="3"/>
        <v>1101</v>
      </c>
      <c r="I22" t="s">
        <v>37</v>
      </c>
      <c r="J22" t="s">
        <v>43</v>
      </c>
      <c r="AG22">
        <v>1</v>
      </c>
    </row>
    <row r="23" spans="1:33" x14ac:dyDescent="0.25">
      <c r="A23">
        <v>803</v>
      </c>
      <c r="B23" s="44">
        <v>79.709999999999994</v>
      </c>
      <c r="C23" s="176">
        <f t="shared" si="1"/>
        <v>857.99843999999985</v>
      </c>
      <c r="D23">
        <v>0</v>
      </c>
      <c r="E23" s="176">
        <f t="shared" si="0"/>
        <v>0</v>
      </c>
      <c r="F23">
        <f t="shared" si="4"/>
        <v>80</v>
      </c>
      <c r="G23">
        <f t="shared" si="2"/>
        <v>861</v>
      </c>
      <c r="H23">
        <f t="shared" si="3"/>
        <v>947</v>
      </c>
      <c r="I23" t="s">
        <v>37</v>
      </c>
      <c r="J23" t="s">
        <v>42</v>
      </c>
      <c r="AG23">
        <v>4</v>
      </c>
    </row>
    <row r="24" spans="1:33" x14ac:dyDescent="0.25">
      <c r="A24">
        <v>901</v>
      </c>
      <c r="B24" s="44">
        <v>148.38</v>
      </c>
      <c r="C24" s="176">
        <f t="shared" si="1"/>
        <v>1597.1623199999999</v>
      </c>
      <c r="D24">
        <v>9.1999999999999993</v>
      </c>
      <c r="E24" s="176">
        <f t="shared" si="0"/>
        <v>99.02879999999999</v>
      </c>
      <c r="F24">
        <f t="shared" si="4"/>
        <v>158</v>
      </c>
      <c r="G24">
        <f t="shared" si="2"/>
        <v>1701</v>
      </c>
      <c r="H24">
        <f t="shared" si="3"/>
        <v>1871</v>
      </c>
      <c r="I24" t="s">
        <v>37</v>
      </c>
      <c r="J24" t="s">
        <v>46</v>
      </c>
      <c r="AG24">
        <v>4</v>
      </c>
    </row>
    <row r="25" spans="1:33" x14ac:dyDescent="0.25">
      <c r="A25">
        <v>902</v>
      </c>
      <c r="B25" s="44">
        <v>93.43</v>
      </c>
      <c r="C25" s="176">
        <f t="shared" si="1"/>
        <v>1005.68052</v>
      </c>
      <c r="D25">
        <v>0</v>
      </c>
      <c r="E25" s="176">
        <f t="shared" si="0"/>
        <v>0</v>
      </c>
      <c r="F25">
        <f t="shared" si="4"/>
        <v>93</v>
      </c>
      <c r="G25">
        <f t="shared" si="2"/>
        <v>1001</v>
      </c>
      <c r="H25">
        <f t="shared" si="3"/>
        <v>1101</v>
      </c>
      <c r="I25" t="s">
        <v>37</v>
      </c>
      <c r="J25" t="s">
        <v>43</v>
      </c>
      <c r="AG25" s="5">
        <f>SUM(AG6:AG24)</f>
        <v>50</v>
      </c>
    </row>
    <row r="26" spans="1:33" x14ac:dyDescent="0.25">
      <c r="A26">
        <v>903</v>
      </c>
      <c r="B26" s="44">
        <v>79.709999999999994</v>
      </c>
      <c r="C26" s="176">
        <f t="shared" si="1"/>
        <v>857.99843999999985</v>
      </c>
      <c r="D26">
        <v>0</v>
      </c>
      <c r="E26" s="176">
        <f t="shared" si="0"/>
        <v>0</v>
      </c>
      <c r="F26">
        <f t="shared" si="4"/>
        <v>80</v>
      </c>
      <c r="G26">
        <f t="shared" si="2"/>
        <v>861</v>
      </c>
      <c r="H26">
        <f t="shared" si="3"/>
        <v>947</v>
      </c>
      <c r="I26" t="s">
        <v>37</v>
      </c>
      <c r="J26" t="s">
        <v>42</v>
      </c>
    </row>
    <row r="27" spans="1:33" x14ac:dyDescent="0.25">
      <c r="A27">
        <v>1001</v>
      </c>
      <c r="B27" s="44">
        <v>148.38</v>
      </c>
      <c r="C27" s="176">
        <f t="shared" si="1"/>
        <v>1597.1623199999999</v>
      </c>
      <c r="D27">
        <v>9.1999999999999993</v>
      </c>
      <c r="E27" s="176">
        <f t="shared" si="0"/>
        <v>99.02879999999999</v>
      </c>
      <c r="F27">
        <f t="shared" si="4"/>
        <v>158</v>
      </c>
      <c r="G27">
        <f t="shared" si="2"/>
        <v>1701</v>
      </c>
      <c r="H27">
        <f t="shared" si="3"/>
        <v>1871</v>
      </c>
      <c r="I27" t="s">
        <v>38</v>
      </c>
      <c r="J27" t="s">
        <v>46</v>
      </c>
    </row>
    <row r="28" spans="1:33" x14ac:dyDescent="0.25">
      <c r="A28">
        <v>1002</v>
      </c>
      <c r="B28" s="44">
        <v>93.43</v>
      </c>
      <c r="C28" s="176">
        <f t="shared" si="1"/>
        <v>1005.68052</v>
      </c>
      <c r="D28">
        <v>0</v>
      </c>
      <c r="E28" s="176">
        <f t="shared" si="0"/>
        <v>0</v>
      </c>
      <c r="F28">
        <f t="shared" si="4"/>
        <v>93</v>
      </c>
      <c r="G28">
        <f t="shared" si="2"/>
        <v>1001</v>
      </c>
      <c r="H28">
        <f t="shared" si="3"/>
        <v>1101</v>
      </c>
      <c r="I28" t="s">
        <v>37</v>
      </c>
      <c r="J28" t="s">
        <v>43</v>
      </c>
    </row>
    <row r="29" spans="1:33" x14ac:dyDescent="0.25">
      <c r="A29">
        <v>1003</v>
      </c>
      <c r="B29" s="44">
        <v>79.709999999999994</v>
      </c>
      <c r="C29" s="176">
        <f t="shared" si="1"/>
        <v>857.99843999999985</v>
      </c>
      <c r="D29">
        <v>0</v>
      </c>
      <c r="E29" s="176">
        <f t="shared" si="0"/>
        <v>0</v>
      </c>
      <c r="F29">
        <f t="shared" si="4"/>
        <v>80</v>
      </c>
      <c r="G29">
        <f t="shared" si="2"/>
        <v>861</v>
      </c>
      <c r="H29">
        <f t="shared" si="3"/>
        <v>947</v>
      </c>
      <c r="I29" t="s">
        <v>37</v>
      </c>
      <c r="J29" t="s">
        <v>42</v>
      </c>
    </row>
    <row r="30" spans="1:33" x14ac:dyDescent="0.25">
      <c r="A30">
        <v>1101</v>
      </c>
      <c r="B30" s="44">
        <v>148.38</v>
      </c>
      <c r="C30" s="176">
        <f t="shared" si="1"/>
        <v>1597.1623199999999</v>
      </c>
      <c r="D30">
        <v>9.1999999999999993</v>
      </c>
      <c r="E30" s="176">
        <f t="shared" si="0"/>
        <v>99.02879999999999</v>
      </c>
      <c r="F30">
        <f t="shared" si="4"/>
        <v>158</v>
      </c>
      <c r="G30">
        <f t="shared" si="2"/>
        <v>1701</v>
      </c>
      <c r="H30">
        <f t="shared" si="3"/>
        <v>1871</v>
      </c>
      <c r="I30" t="s">
        <v>38</v>
      </c>
      <c r="J30" t="s">
        <v>46</v>
      </c>
    </row>
    <row r="31" spans="1:33" x14ac:dyDescent="0.25">
      <c r="A31">
        <v>1102</v>
      </c>
      <c r="B31" s="44">
        <v>93.43</v>
      </c>
      <c r="C31" s="176">
        <f t="shared" si="1"/>
        <v>1005.68052</v>
      </c>
      <c r="D31">
        <v>0</v>
      </c>
      <c r="E31" s="176">
        <f t="shared" si="0"/>
        <v>0</v>
      </c>
      <c r="F31">
        <f t="shared" si="4"/>
        <v>93</v>
      </c>
      <c r="G31">
        <f t="shared" si="2"/>
        <v>1001</v>
      </c>
      <c r="H31">
        <f t="shared" si="3"/>
        <v>1101</v>
      </c>
      <c r="I31" t="s">
        <v>37</v>
      </c>
      <c r="J31" t="s">
        <v>43</v>
      </c>
    </row>
    <row r="32" spans="1:33" x14ac:dyDescent="0.25">
      <c r="A32">
        <v>1103</v>
      </c>
      <c r="B32" s="44">
        <v>79.709999999999994</v>
      </c>
      <c r="C32" s="176">
        <f t="shared" si="1"/>
        <v>857.99843999999985</v>
      </c>
      <c r="D32">
        <v>0</v>
      </c>
      <c r="E32" s="176">
        <f t="shared" si="0"/>
        <v>0</v>
      </c>
      <c r="F32">
        <f t="shared" si="4"/>
        <v>80</v>
      </c>
      <c r="G32">
        <f t="shared" si="2"/>
        <v>861</v>
      </c>
      <c r="H32">
        <f t="shared" si="3"/>
        <v>947</v>
      </c>
      <c r="I32" t="s">
        <v>37</v>
      </c>
      <c r="J32" t="s">
        <v>42</v>
      </c>
    </row>
    <row r="33" spans="1:16" x14ac:dyDescent="0.25">
      <c r="A33">
        <v>1201</v>
      </c>
      <c r="B33" s="44">
        <v>148.38</v>
      </c>
      <c r="C33" s="176">
        <f t="shared" si="1"/>
        <v>1597.1623199999999</v>
      </c>
      <c r="D33">
        <v>9.1999999999999993</v>
      </c>
      <c r="E33" s="176">
        <f t="shared" si="0"/>
        <v>99.02879999999999</v>
      </c>
      <c r="F33">
        <f t="shared" si="4"/>
        <v>158</v>
      </c>
      <c r="G33">
        <f t="shared" si="2"/>
        <v>1701</v>
      </c>
      <c r="H33">
        <f t="shared" si="3"/>
        <v>1871</v>
      </c>
      <c r="I33" t="s">
        <v>38</v>
      </c>
      <c r="J33" t="s">
        <v>46</v>
      </c>
    </row>
    <row r="34" spans="1:16" x14ac:dyDescent="0.25">
      <c r="A34">
        <v>1202</v>
      </c>
      <c r="B34" s="44">
        <v>93.43</v>
      </c>
      <c r="C34" s="176">
        <f t="shared" si="1"/>
        <v>1005.68052</v>
      </c>
      <c r="D34">
        <v>0</v>
      </c>
      <c r="E34" s="176">
        <f t="shared" si="0"/>
        <v>0</v>
      </c>
      <c r="F34">
        <f t="shared" si="4"/>
        <v>93</v>
      </c>
      <c r="G34">
        <f t="shared" si="2"/>
        <v>1001</v>
      </c>
      <c r="H34">
        <f t="shared" si="3"/>
        <v>1101</v>
      </c>
      <c r="I34" t="s">
        <v>37</v>
      </c>
      <c r="J34" t="s">
        <v>43</v>
      </c>
    </row>
    <row r="35" spans="1:16" x14ac:dyDescent="0.25">
      <c r="A35">
        <v>1203</v>
      </c>
      <c r="B35" s="44">
        <v>79.709999999999994</v>
      </c>
      <c r="C35" s="176">
        <f t="shared" si="1"/>
        <v>857.99843999999985</v>
      </c>
      <c r="D35">
        <v>0</v>
      </c>
      <c r="E35" s="176">
        <f t="shared" si="0"/>
        <v>0</v>
      </c>
      <c r="F35">
        <f t="shared" si="4"/>
        <v>80</v>
      </c>
      <c r="G35">
        <f t="shared" si="2"/>
        <v>861</v>
      </c>
      <c r="H35">
        <f t="shared" si="3"/>
        <v>947</v>
      </c>
      <c r="I35" t="s">
        <v>37</v>
      </c>
      <c r="J35" t="s">
        <v>42</v>
      </c>
    </row>
    <row r="36" spans="1:16" x14ac:dyDescent="0.25">
      <c r="A36">
        <v>1301</v>
      </c>
      <c r="B36" s="44">
        <v>148.38</v>
      </c>
      <c r="C36" s="176">
        <f t="shared" si="1"/>
        <v>1597.1623199999999</v>
      </c>
      <c r="D36">
        <v>9.1999999999999993</v>
      </c>
      <c r="E36" s="176">
        <f t="shared" si="0"/>
        <v>99.02879999999999</v>
      </c>
      <c r="F36">
        <f t="shared" si="4"/>
        <v>158</v>
      </c>
      <c r="G36">
        <f t="shared" si="2"/>
        <v>1701</v>
      </c>
      <c r="H36">
        <f t="shared" si="3"/>
        <v>1871</v>
      </c>
      <c r="I36" t="s">
        <v>38</v>
      </c>
      <c r="J36" t="s">
        <v>46</v>
      </c>
    </row>
    <row r="37" spans="1:16" x14ac:dyDescent="0.25">
      <c r="A37">
        <v>1302</v>
      </c>
      <c r="B37" s="44">
        <v>102.73</v>
      </c>
      <c r="C37" s="176">
        <f t="shared" si="1"/>
        <v>1105.7857200000001</v>
      </c>
      <c r="D37">
        <v>10.45</v>
      </c>
      <c r="E37" s="176">
        <f t="shared" si="0"/>
        <v>112.48379999999999</v>
      </c>
      <c r="F37">
        <f t="shared" si="4"/>
        <v>113</v>
      </c>
      <c r="G37">
        <f t="shared" si="2"/>
        <v>1216</v>
      </c>
      <c r="H37">
        <f t="shared" si="3"/>
        <v>1338</v>
      </c>
      <c r="I37" t="s">
        <v>37</v>
      </c>
      <c r="J37" t="s">
        <v>43</v>
      </c>
    </row>
    <row r="38" spans="1:16" x14ac:dyDescent="0.25">
      <c r="A38">
        <v>1303</v>
      </c>
      <c r="B38" s="44">
        <v>79.709999999999994</v>
      </c>
      <c r="C38" s="176">
        <f t="shared" si="1"/>
        <v>857.99843999999985</v>
      </c>
      <c r="D38">
        <v>0</v>
      </c>
      <c r="E38" s="176">
        <f t="shared" si="0"/>
        <v>0</v>
      </c>
      <c r="F38">
        <f t="shared" si="4"/>
        <v>80</v>
      </c>
      <c r="G38">
        <f t="shared" si="2"/>
        <v>861</v>
      </c>
      <c r="H38">
        <f t="shared" si="3"/>
        <v>947</v>
      </c>
      <c r="I38" t="s">
        <v>38</v>
      </c>
      <c r="J38" t="s">
        <v>42</v>
      </c>
    </row>
    <row r="39" spans="1:16" x14ac:dyDescent="0.25">
      <c r="A39">
        <v>1401</v>
      </c>
      <c r="B39" s="44">
        <v>168.08</v>
      </c>
      <c r="C39" s="176">
        <f t="shared" si="1"/>
        <v>1809.2131200000001</v>
      </c>
      <c r="D39">
        <v>14.08</v>
      </c>
      <c r="E39" s="176">
        <f t="shared" si="0"/>
        <v>151.55712</v>
      </c>
      <c r="F39">
        <f t="shared" si="4"/>
        <v>182</v>
      </c>
      <c r="G39">
        <f t="shared" si="2"/>
        <v>1959</v>
      </c>
      <c r="H39">
        <f t="shared" si="3"/>
        <v>2155</v>
      </c>
      <c r="I39" t="s">
        <v>38</v>
      </c>
      <c r="J39" s="165" t="s">
        <v>51</v>
      </c>
    </row>
    <row r="40" spans="1:16" x14ac:dyDescent="0.25">
      <c r="A40">
        <v>1403</v>
      </c>
      <c r="B40" s="44">
        <v>79.709999999999994</v>
      </c>
      <c r="C40" s="176">
        <f t="shared" si="1"/>
        <v>857.99843999999985</v>
      </c>
      <c r="D40">
        <v>0</v>
      </c>
      <c r="E40" s="176">
        <f t="shared" si="0"/>
        <v>0</v>
      </c>
      <c r="F40">
        <f t="shared" si="4"/>
        <v>80</v>
      </c>
      <c r="G40">
        <f t="shared" si="2"/>
        <v>861</v>
      </c>
      <c r="H40">
        <f t="shared" si="3"/>
        <v>947</v>
      </c>
      <c r="I40" t="s">
        <v>37</v>
      </c>
      <c r="J40" t="s">
        <v>42</v>
      </c>
    </row>
    <row r="41" spans="1:16" x14ac:dyDescent="0.25">
      <c r="A41">
        <v>1501</v>
      </c>
      <c r="B41" s="44">
        <v>148.38</v>
      </c>
      <c r="C41" s="176">
        <f t="shared" si="1"/>
        <v>1597.1623199999999</v>
      </c>
      <c r="D41">
        <v>9.1999999999999993</v>
      </c>
      <c r="E41" s="176">
        <f t="shared" si="0"/>
        <v>99.02879999999999</v>
      </c>
      <c r="F41">
        <f t="shared" si="4"/>
        <v>158</v>
      </c>
      <c r="G41">
        <f t="shared" si="2"/>
        <v>1701</v>
      </c>
      <c r="H41">
        <f t="shared" si="3"/>
        <v>1871</v>
      </c>
      <c r="I41" t="s">
        <v>38</v>
      </c>
      <c r="J41" t="s">
        <v>46</v>
      </c>
    </row>
    <row r="42" spans="1:16" x14ac:dyDescent="0.25">
      <c r="A42">
        <v>1502</v>
      </c>
      <c r="B42" s="44">
        <v>102.73</v>
      </c>
      <c r="C42" s="176">
        <f t="shared" si="1"/>
        <v>1105.7857200000001</v>
      </c>
      <c r="D42">
        <v>10.45</v>
      </c>
      <c r="E42" s="176">
        <f t="shared" si="0"/>
        <v>112.48379999999999</v>
      </c>
      <c r="F42">
        <f t="shared" si="4"/>
        <v>113</v>
      </c>
      <c r="G42">
        <f t="shared" si="2"/>
        <v>1216</v>
      </c>
      <c r="H42">
        <f t="shared" si="3"/>
        <v>1338</v>
      </c>
      <c r="I42" t="s">
        <v>38</v>
      </c>
      <c r="J42" t="s">
        <v>43</v>
      </c>
    </row>
    <row r="43" spans="1:16" x14ac:dyDescent="0.25">
      <c r="A43">
        <v>1503</v>
      </c>
      <c r="B43" s="44">
        <v>79.709999999999994</v>
      </c>
      <c r="C43" s="176">
        <f t="shared" si="1"/>
        <v>857.99843999999985</v>
      </c>
      <c r="D43">
        <v>0</v>
      </c>
      <c r="E43" s="176">
        <f t="shared" si="0"/>
        <v>0</v>
      </c>
      <c r="F43">
        <f t="shared" si="4"/>
        <v>80</v>
      </c>
      <c r="G43">
        <f t="shared" si="2"/>
        <v>861</v>
      </c>
      <c r="H43">
        <f t="shared" si="3"/>
        <v>947</v>
      </c>
      <c r="I43" t="s">
        <v>38</v>
      </c>
      <c r="J43" t="s">
        <v>42</v>
      </c>
    </row>
    <row r="44" spans="1:16" x14ac:dyDescent="0.25">
      <c r="A44">
        <v>1601</v>
      </c>
      <c r="B44" s="44">
        <v>148.38</v>
      </c>
      <c r="C44" s="176">
        <f t="shared" si="1"/>
        <v>1597.1623199999999</v>
      </c>
      <c r="D44">
        <v>9.1999999999999993</v>
      </c>
      <c r="E44" s="176">
        <f t="shared" si="0"/>
        <v>99.02879999999999</v>
      </c>
      <c r="F44">
        <f t="shared" si="4"/>
        <v>158</v>
      </c>
      <c r="G44">
        <f t="shared" si="2"/>
        <v>1701</v>
      </c>
      <c r="H44">
        <f t="shared" si="3"/>
        <v>1871</v>
      </c>
      <c r="I44" t="s">
        <v>38</v>
      </c>
      <c r="J44" t="s">
        <v>46</v>
      </c>
    </row>
    <row r="45" spans="1:16" x14ac:dyDescent="0.25">
      <c r="A45">
        <v>1602</v>
      </c>
      <c r="B45" s="44">
        <v>102.73</v>
      </c>
      <c r="C45" s="176">
        <f t="shared" si="1"/>
        <v>1105.7857200000001</v>
      </c>
      <c r="D45">
        <v>10.45</v>
      </c>
      <c r="E45" s="176">
        <f t="shared" si="0"/>
        <v>112.48379999999999</v>
      </c>
      <c r="F45">
        <f t="shared" si="4"/>
        <v>113</v>
      </c>
      <c r="G45">
        <f t="shared" si="2"/>
        <v>1216</v>
      </c>
      <c r="H45">
        <f t="shared" si="3"/>
        <v>1338</v>
      </c>
      <c r="I45" t="s">
        <v>38</v>
      </c>
      <c r="J45" t="s">
        <v>43</v>
      </c>
    </row>
    <row r="46" spans="1:16" x14ac:dyDescent="0.25">
      <c r="A46">
        <v>1603</v>
      </c>
      <c r="B46" s="44">
        <v>79.709999999999994</v>
      </c>
      <c r="C46" s="176">
        <f t="shared" si="1"/>
        <v>857.99843999999985</v>
      </c>
      <c r="D46">
        <v>0</v>
      </c>
      <c r="E46" s="176">
        <f t="shared" si="0"/>
        <v>0</v>
      </c>
      <c r="F46">
        <f t="shared" si="4"/>
        <v>80</v>
      </c>
      <c r="G46">
        <f t="shared" si="2"/>
        <v>861</v>
      </c>
      <c r="H46">
        <f t="shared" si="3"/>
        <v>947</v>
      </c>
      <c r="I46" t="s">
        <v>38</v>
      </c>
      <c r="J46" t="s">
        <v>42</v>
      </c>
      <c r="P46" s="5"/>
    </row>
    <row r="47" spans="1:16" x14ac:dyDescent="0.25">
      <c r="A47">
        <v>1701</v>
      </c>
      <c r="B47" s="44">
        <v>148.38</v>
      </c>
      <c r="C47" s="176">
        <f t="shared" si="1"/>
        <v>1597.1623199999999</v>
      </c>
      <c r="D47">
        <v>9.1999999999999993</v>
      </c>
      <c r="E47" s="176">
        <f t="shared" si="0"/>
        <v>99.02879999999999</v>
      </c>
      <c r="F47">
        <f t="shared" si="4"/>
        <v>158</v>
      </c>
      <c r="G47">
        <f t="shared" si="2"/>
        <v>1701</v>
      </c>
      <c r="H47">
        <f t="shared" si="3"/>
        <v>1871</v>
      </c>
      <c r="I47" t="s">
        <v>38</v>
      </c>
      <c r="J47" t="s">
        <v>46</v>
      </c>
    </row>
    <row r="48" spans="1:16" x14ac:dyDescent="0.25">
      <c r="A48">
        <v>1702</v>
      </c>
      <c r="B48" s="44">
        <v>102.73</v>
      </c>
      <c r="C48" s="176">
        <f t="shared" si="1"/>
        <v>1105.7857200000001</v>
      </c>
      <c r="D48">
        <v>10.45</v>
      </c>
      <c r="E48" s="176">
        <f t="shared" si="0"/>
        <v>112.48379999999999</v>
      </c>
      <c r="F48">
        <f t="shared" si="4"/>
        <v>113</v>
      </c>
      <c r="G48">
        <f t="shared" si="2"/>
        <v>1216</v>
      </c>
      <c r="H48">
        <f t="shared" si="3"/>
        <v>1338</v>
      </c>
      <c r="I48" t="s">
        <v>38</v>
      </c>
      <c r="J48" t="s">
        <v>43</v>
      </c>
    </row>
    <row r="49" spans="1:10" x14ac:dyDescent="0.25">
      <c r="A49">
        <v>1703</v>
      </c>
      <c r="B49" s="44">
        <v>79.709999999999994</v>
      </c>
      <c r="C49" s="176">
        <f t="shared" si="1"/>
        <v>857.99843999999985</v>
      </c>
      <c r="D49">
        <v>0</v>
      </c>
      <c r="E49" s="176">
        <f t="shared" si="0"/>
        <v>0</v>
      </c>
      <c r="F49">
        <f t="shared" si="4"/>
        <v>80</v>
      </c>
      <c r="G49">
        <f t="shared" si="2"/>
        <v>861</v>
      </c>
      <c r="H49">
        <f t="shared" si="3"/>
        <v>947</v>
      </c>
      <c r="I49" t="s">
        <v>38</v>
      </c>
      <c r="J49" t="s">
        <v>42</v>
      </c>
    </row>
    <row r="50" spans="1:10" x14ac:dyDescent="0.25">
      <c r="A50">
        <v>1801</v>
      </c>
      <c r="B50" s="44">
        <v>148.38</v>
      </c>
      <c r="C50" s="176">
        <f t="shared" si="1"/>
        <v>1597.1623199999999</v>
      </c>
      <c r="D50">
        <v>9.1999999999999993</v>
      </c>
      <c r="E50" s="176">
        <f t="shared" si="0"/>
        <v>99.02879999999999</v>
      </c>
      <c r="F50">
        <f t="shared" si="4"/>
        <v>158</v>
      </c>
      <c r="G50">
        <f t="shared" si="2"/>
        <v>1701</v>
      </c>
      <c r="H50">
        <f t="shared" si="3"/>
        <v>1871</v>
      </c>
      <c r="I50" t="s">
        <v>38</v>
      </c>
      <c r="J50" t="s">
        <v>46</v>
      </c>
    </row>
    <row r="51" spans="1:10" x14ac:dyDescent="0.25">
      <c r="A51">
        <v>1802</v>
      </c>
      <c r="B51" s="44">
        <v>102.73</v>
      </c>
      <c r="C51" s="176">
        <f t="shared" si="1"/>
        <v>1105.7857200000001</v>
      </c>
      <c r="D51">
        <v>10.45</v>
      </c>
      <c r="E51" s="176">
        <f t="shared" si="0"/>
        <v>112.48379999999999</v>
      </c>
      <c r="F51">
        <f t="shared" si="4"/>
        <v>113</v>
      </c>
      <c r="G51">
        <f t="shared" si="2"/>
        <v>1216</v>
      </c>
      <c r="H51">
        <f t="shared" si="3"/>
        <v>1338</v>
      </c>
      <c r="I51" t="s">
        <v>38</v>
      </c>
      <c r="J51" t="s">
        <v>43</v>
      </c>
    </row>
    <row r="52" spans="1:10" x14ac:dyDescent="0.25">
      <c r="A52">
        <v>1803</v>
      </c>
      <c r="B52" s="44">
        <v>79.709999999999994</v>
      </c>
      <c r="C52" s="176">
        <f t="shared" si="1"/>
        <v>857.99843999999985</v>
      </c>
      <c r="D52">
        <v>0</v>
      </c>
      <c r="E52" s="176">
        <f t="shared" si="0"/>
        <v>0</v>
      </c>
      <c r="F52">
        <f t="shared" si="4"/>
        <v>80</v>
      </c>
      <c r="G52">
        <f t="shared" si="2"/>
        <v>861</v>
      </c>
      <c r="H52">
        <f t="shared" si="3"/>
        <v>947</v>
      </c>
      <c r="I52" t="s">
        <v>38</v>
      </c>
      <c r="J52" t="s">
        <v>42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E6EB4-284C-45DE-9085-CAEF456155D0}">
  <dimension ref="A1:AF36"/>
  <sheetViews>
    <sheetView topLeftCell="S1" zoomScale="160" zoomScaleNormal="160" workbookViewId="0">
      <selection activeCell="AF14" sqref="AF14"/>
    </sheetView>
  </sheetViews>
  <sheetFormatPr defaultRowHeight="15" x14ac:dyDescent="0.25"/>
  <cols>
    <col min="9" max="9" width="12.140625" bestFit="1" customWidth="1"/>
  </cols>
  <sheetData>
    <row r="1" spans="1:32" ht="26.25" x14ac:dyDescent="0.4">
      <c r="A1" s="200" t="s">
        <v>70</v>
      </c>
      <c r="B1" s="200"/>
      <c r="C1" s="200"/>
      <c r="D1" s="200"/>
      <c r="E1" s="200"/>
      <c r="F1" s="200"/>
      <c r="G1" s="200"/>
      <c r="H1" s="200"/>
      <c r="I1" s="200"/>
    </row>
    <row r="2" spans="1:32" x14ac:dyDescent="0.25">
      <c r="A2" s="41" t="s">
        <v>0</v>
      </c>
      <c r="B2" s="41" t="s">
        <v>57</v>
      </c>
      <c r="C2" s="41"/>
      <c r="D2" s="41" t="s">
        <v>58</v>
      </c>
      <c r="E2" s="41"/>
      <c r="F2" s="41" t="s">
        <v>59</v>
      </c>
      <c r="G2" s="41" t="s">
        <v>60</v>
      </c>
      <c r="H2" s="41" t="s">
        <v>9</v>
      </c>
      <c r="I2" s="41"/>
      <c r="J2" s="41" t="s">
        <v>61</v>
      </c>
    </row>
    <row r="3" spans="1:32" x14ac:dyDescent="0.25">
      <c r="A3">
        <v>201</v>
      </c>
      <c r="B3" s="44">
        <v>117.1</v>
      </c>
      <c r="C3" s="3">
        <f>B3*10.764</f>
        <v>1260.4643999999998</v>
      </c>
      <c r="D3">
        <v>8.2799999999999994</v>
      </c>
      <c r="E3" s="3">
        <f>D3*10.764</f>
        <v>89.125919999999994</v>
      </c>
      <c r="F3">
        <f t="shared" ref="F3:F36" si="0">ROUND(D3+B3,0)</f>
        <v>125</v>
      </c>
      <c r="G3">
        <f t="shared" ref="G3:G16" si="1">ROUND(F3*10.764,0)</f>
        <v>1346</v>
      </c>
      <c r="H3">
        <f t="shared" ref="H3:H16" si="2">ROUND(G3*1.1,0)</f>
        <v>1481</v>
      </c>
      <c r="I3" t="s">
        <v>37</v>
      </c>
      <c r="J3" t="s">
        <v>43</v>
      </c>
    </row>
    <row r="4" spans="1:32" x14ac:dyDescent="0.25">
      <c r="A4">
        <v>202</v>
      </c>
      <c r="B4" s="44">
        <v>117.39</v>
      </c>
      <c r="C4" s="3">
        <f t="shared" ref="C4:C35" si="3">B4*10.764</f>
        <v>1263.5859599999999</v>
      </c>
      <c r="D4">
        <v>8.25</v>
      </c>
      <c r="E4" s="3">
        <f t="shared" ref="E4:E35" si="4">D4*10.764</f>
        <v>88.802999999999997</v>
      </c>
      <c r="F4">
        <f t="shared" si="0"/>
        <v>126</v>
      </c>
      <c r="G4">
        <f t="shared" si="1"/>
        <v>1356</v>
      </c>
      <c r="H4">
        <f t="shared" si="2"/>
        <v>1492</v>
      </c>
      <c r="I4" t="s">
        <v>37</v>
      </c>
      <c r="J4" t="s">
        <v>43</v>
      </c>
    </row>
    <row r="5" spans="1:32" x14ac:dyDescent="0.25">
      <c r="A5">
        <v>301</v>
      </c>
      <c r="B5" s="44">
        <v>117.1</v>
      </c>
      <c r="C5" s="3">
        <f t="shared" si="3"/>
        <v>1260.4643999999998</v>
      </c>
      <c r="D5">
        <v>8.2799999999999994</v>
      </c>
      <c r="E5" s="3">
        <f t="shared" si="4"/>
        <v>89.125919999999994</v>
      </c>
      <c r="F5">
        <f t="shared" si="0"/>
        <v>125</v>
      </c>
      <c r="G5">
        <f t="shared" si="1"/>
        <v>1346</v>
      </c>
      <c r="H5">
        <f t="shared" si="2"/>
        <v>1481</v>
      </c>
      <c r="I5" t="s">
        <v>37</v>
      </c>
      <c r="J5" t="s">
        <v>43</v>
      </c>
    </row>
    <row r="6" spans="1:32" x14ac:dyDescent="0.25">
      <c r="A6">
        <v>302</v>
      </c>
      <c r="B6" s="44">
        <v>117.39</v>
      </c>
      <c r="C6" s="3">
        <f t="shared" si="3"/>
        <v>1263.5859599999999</v>
      </c>
      <c r="D6">
        <v>8.25</v>
      </c>
      <c r="E6" s="3">
        <f t="shared" si="4"/>
        <v>88.802999999999997</v>
      </c>
      <c r="F6">
        <f t="shared" si="0"/>
        <v>126</v>
      </c>
      <c r="G6">
        <f t="shared" si="1"/>
        <v>1356</v>
      </c>
      <c r="H6">
        <f t="shared" si="2"/>
        <v>1492</v>
      </c>
      <c r="I6" t="s">
        <v>38</v>
      </c>
      <c r="J6" t="s">
        <v>43</v>
      </c>
    </row>
    <row r="7" spans="1:32" x14ac:dyDescent="0.25">
      <c r="A7">
        <v>401</v>
      </c>
      <c r="B7" s="44">
        <v>117.1</v>
      </c>
      <c r="C7" s="3">
        <f t="shared" si="3"/>
        <v>1260.4643999999998</v>
      </c>
      <c r="D7">
        <v>8.2799999999999994</v>
      </c>
      <c r="E7" s="3">
        <f t="shared" si="4"/>
        <v>89.125919999999994</v>
      </c>
      <c r="F7">
        <f t="shared" si="0"/>
        <v>125</v>
      </c>
      <c r="G7">
        <f t="shared" si="1"/>
        <v>1346</v>
      </c>
      <c r="H7">
        <f t="shared" si="2"/>
        <v>1481</v>
      </c>
      <c r="I7" t="s">
        <v>37</v>
      </c>
      <c r="J7" t="s">
        <v>43</v>
      </c>
      <c r="AF7">
        <v>9</v>
      </c>
    </row>
    <row r="8" spans="1:32" x14ac:dyDescent="0.25">
      <c r="A8">
        <v>402</v>
      </c>
      <c r="B8" s="44">
        <v>117.39</v>
      </c>
      <c r="C8" s="3">
        <f t="shared" si="3"/>
        <v>1263.5859599999999</v>
      </c>
      <c r="D8">
        <v>8.25</v>
      </c>
      <c r="E8" s="3">
        <f t="shared" si="4"/>
        <v>88.802999999999997</v>
      </c>
      <c r="F8">
        <f t="shared" si="0"/>
        <v>126</v>
      </c>
      <c r="G8">
        <f t="shared" si="1"/>
        <v>1356</v>
      </c>
      <c r="H8">
        <f t="shared" si="2"/>
        <v>1492</v>
      </c>
      <c r="I8" t="s">
        <v>37</v>
      </c>
      <c r="J8" t="s">
        <v>43</v>
      </c>
      <c r="AF8">
        <v>10</v>
      </c>
    </row>
    <row r="9" spans="1:32" x14ac:dyDescent="0.25">
      <c r="A9">
        <v>501</v>
      </c>
      <c r="B9" s="44">
        <v>117.1</v>
      </c>
      <c r="C9" s="3">
        <f t="shared" si="3"/>
        <v>1260.4643999999998</v>
      </c>
      <c r="D9">
        <v>8.2799999999999994</v>
      </c>
      <c r="E9" s="3">
        <f t="shared" si="4"/>
        <v>89.125919999999994</v>
      </c>
      <c r="F9">
        <f t="shared" si="0"/>
        <v>125</v>
      </c>
      <c r="G9">
        <f t="shared" si="1"/>
        <v>1346</v>
      </c>
      <c r="H9">
        <f t="shared" si="2"/>
        <v>1481</v>
      </c>
      <c r="I9" t="s">
        <v>37</v>
      </c>
      <c r="J9" t="s">
        <v>43</v>
      </c>
      <c r="AF9">
        <v>1</v>
      </c>
    </row>
    <row r="10" spans="1:32" x14ac:dyDescent="0.25">
      <c r="A10">
        <v>502</v>
      </c>
      <c r="B10" s="44">
        <v>117.39</v>
      </c>
      <c r="C10" s="3">
        <f t="shared" si="3"/>
        <v>1263.5859599999999</v>
      </c>
      <c r="D10">
        <v>8.25</v>
      </c>
      <c r="E10" s="3">
        <f t="shared" si="4"/>
        <v>88.802999999999997</v>
      </c>
      <c r="F10">
        <f t="shared" si="0"/>
        <v>126</v>
      </c>
      <c r="G10">
        <f t="shared" si="1"/>
        <v>1356</v>
      </c>
      <c r="H10">
        <f t="shared" si="2"/>
        <v>1492</v>
      </c>
      <c r="I10" t="s">
        <v>37</v>
      </c>
      <c r="J10" t="s">
        <v>43</v>
      </c>
      <c r="AF10">
        <v>6</v>
      </c>
    </row>
    <row r="11" spans="1:32" x14ac:dyDescent="0.25">
      <c r="A11">
        <v>601</v>
      </c>
      <c r="B11" s="44">
        <v>117.1</v>
      </c>
      <c r="C11" s="3">
        <f t="shared" si="3"/>
        <v>1260.4643999999998</v>
      </c>
      <c r="D11">
        <v>8.2799999999999994</v>
      </c>
      <c r="E11" s="3">
        <f t="shared" si="4"/>
        <v>89.125919999999994</v>
      </c>
      <c r="F11">
        <f t="shared" si="0"/>
        <v>125</v>
      </c>
      <c r="G11">
        <f t="shared" si="1"/>
        <v>1346</v>
      </c>
      <c r="H11">
        <f t="shared" si="2"/>
        <v>1481</v>
      </c>
      <c r="I11" t="s">
        <v>37</v>
      </c>
      <c r="J11" t="s">
        <v>43</v>
      </c>
      <c r="AF11">
        <v>5</v>
      </c>
    </row>
    <row r="12" spans="1:32" x14ac:dyDescent="0.25">
      <c r="A12">
        <v>602</v>
      </c>
      <c r="B12" s="44">
        <v>117.39</v>
      </c>
      <c r="C12" s="3">
        <f t="shared" si="3"/>
        <v>1263.5859599999999</v>
      </c>
      <c r="D12">
        <v>8.25</v>
      </c>
      <c r="E12" s="3">
        <f t="shared" si="4"/>
        <v>88.802999999999997</v>
      </c>
      <c r="F12">
        <f t="shared" si="0"/>
        <v>126</v>
      </c>
      <c r="G12">
        <f t="shared" si="1"/>
        <v>1356</v>
      </c>
      <c r="H12">
        <f t="shared" si="2"/>
        <v>1492</v>
      </c>
      <c r="I12" t="s">
        <v>37</v>
      </c>
      <c r="J12" t="s">
        <v>43</v>
      </c>
      <c r="AF12">
        <v>1</v>
      </c>
    </row>
    <row r="13" spans="1:32" x14ac:dyDescent="0.25">
      <c r="A13">
        <v>701</v>
      </c>
      <c r="B13" s="44">
        <v>117.1</v>
      </c>
      <c r="C13" s="3">
        <f t="shared" si="3"/>
        <v>1260.4643999999998</v>
      </c>
      <c r="D13">
        <v>8.2799999999999994</v>
      </c>
      <c r="E13" s="3">
        <f t="shared" si="4"/>
        <v>89.125919999999994</v>
      </c>
      <c r="F13">
        <f t="shared" si="0"/>
        <v>125</v>
      </c>
      <c r="G13">
        <f t="shared" si="1"/>
        <v>1346</v>
      </c>
      <c r="H13">
        <f t="shared" si="2"/>
        <v>1481</v>
      </c>
      <c r="I13" t="s">
        <v>37</v>
      </c>
      <c r="J13" t="s">
        <v>43</v>
      </c>
      <c r="AF13">
        <v>1</v>
      </c>
    </row>
    <row r="14" spans="1:32" x14ac:dyDescent="0.25">
      <c r="A14">
        <v>702</v>
      </c>
      <c r="B14" s="44">
        <v>117.39</v>
      </c>
      <c r="C14" s="3">
        <f t="shared" si="3"/>
        <v>1263.5859599999999</v>
      </c>
      <c r="D14">
        <v>8.25</v>
      </c>
      <c r="E14" s="3">
        <f t="shared" si="4"/>
        <v>88.802999999999997</v>
      </c>
      <c r="F14">
        <f t="shared" si="0"/>
        <v>126</v>
      </c>
      <c r="G14">
        <f t="shared" si="1"/>
        <v>1356</v>
      </c>
      <c r="H14">
        <f t="shared" si="2"/>
        <v>1492</v>
      </c>
      <c r="I14" t="s">
        <v>37</v>
      </c>
      <c r="J14" t="s">
        <v>43</v>
      </c>
      <c r="AF14" s="5">
        <f>SUM(AF7:AF13)</f>
        <v>33</v>
      </c>
    </row>
    <row r="15" spans="1:32" x14ac:dyDescent="0.25">
      <c r="A15">
        <v>801</v>
      </c>
      <c r="B15" s="44">
        <v>117.1</v>
      </c>
      <c r="C15" s="3">
        <f t="shared" si="3"/>
        <v>1260.4643999999998</v>
      </c>
      <c r="D15">
        <v>8.2799999999999994</v>
      </c>
      <c r="E15" s="3">
        <f t="shared" si="4"/>
        <v>89.125919999999994</v>
      </c>
      <c r="F15">
        <f t="shared" si="0"/>
        <v>125</v>
      </c>
      <c r="G15">
        <f t="shared" si="1"/>
        <v>1346</v>
      </c>
      <c r="H15">
        <f t="shared" si="2"/>
        <v>1481</v>
      </c>
      <c r="I15" t="s">
        <v>38</v>
      </c>
      <c r="J15" t="s">
        <v>43</v>
      </c>
    </row>
    <row r="16" spans="1:32" x14ac:dyDescent="0.25">
      <c r="A16">
        <v>802</v>
      </c>
      <c r="B16" s="44">
        <v>117.39</v>
      </c>
      <c r="C16" s="3">
        <f t="shared" si="3"/>
        <v>1263.5859599999999</v>
      </c>
      <c r="D16">
        <v>8.25</v>
      </c>
      <c r="E16" s="3">
        <f t="shared" si="4"/>
        <v>88.802999999999997</v>
      </c>
      <c r="F16">
        <f t="shared" si="0"/>
        <v>126</v>
      </c>
      <c r="G16">
        <f t="shared" si="1"/>
        <v>1356</v>
      </c>
      <c r="H16">
        <f t="shared" si="2"/>
        <v>1492</v>
      </c>
      <c r="I16" t="s">
        <v>38</v>
      </c>
      <c r="J16" t="s">
        <v>43</v>
      </c>
    </row>
    <row r="17" spans="1:10" x14ac:dyDescent="0.25">
      <c r="A17">
        <v>901</v>
      </c>
      <c r="B17" s="44">
        <v>117.1</v>
      </c>
      <c r="C17" s="3">
        <f t="shared" si="3"/>
        <v>1260.4643999999998</v>
      </c>
      <c r="D17">
        <v>11</v>
      </c>
      <c r="E17" s="3">
        <f t="shared" si="4"/>
        <v>118.404</v>
      </c>
      <c r="F17">
        <f t="shared" si="0"/>
        <v>128</v>
      </c>
      <c r="G17">
        <f t="shared" ref="G17:G36" si="5">ROUND(F17*10.764,0)</f>
        <v>1378</v>
      </c>
      <c r="H17">
        <f t="shared" ref="H17:H36" si="6">ROUND(G17*1.1,0)</f>
        <v>1516</v>
      </c>
      <c r="I17" t="s">
        <v>37</v>
      </c>
      <c r="J17" t="s">
        <v>43</v>
      </c>
    </row>
    <row r="18" spans="1:10" x14ac:dyDescent="0.25">
      <c r="A18">
        <v>902</v>
      </c>
      <c r="B18" s="44">
        <v>117.39</v>
      </c>
      <c r="C18" s="3">
        <f t="shared" si="3"/>
        <v>1263.5859599999999</v>
      </c>
      <c r="D18">
        <v>10.96</v>
      </c>
      <c r="E18" s="3">
        <f t="shared" si="4"/>
        <v>117.97344</v>
      </c>
      <c r="F18">
        <f t="shared" si="0"/>
        <v>128</v>
      </c>
      <c r="G18">
        <f t="shared" si="5"/>
        <v>1378</v>
      </c>
      <c r="H18">
        <f t="shared" si="6"/>
        <v>1516</v>
      </c>
      <c r="I18" t="s">
        <v>37</v>
      </c>
      <c r="J18" t="s">
        <v>43</v>
      </c>
    </row>
    <row r="19" spans="1:10" x14ac:dyDescent="0.25">
      <c r="A19">
        <v>1001</v>
      </c>
      <c r="B19" s="44">
        <v>117.1</v>
      </c>
      <c r="C19" s="3">
        <f t="shared" si="3"/>
        <v>1260.4643999999998</v>
      </c>
      <c r="D19">
        <v>11</v>
      </c>
      <c r="E19" s="3">
        <f t="shared" si="4"/>
        <v>118.404</v>
      </c>
      <c r="F19">
        <f t="shared" si="0"/>
        <v>128</v>
      </c>
      <c r="G19">
        <f t="shared" si="5"/>
        <v>1378</v>
      </c>
      <c r="H19">
        <f t="shared" si="6"/>
        <v>1516</v>
      </c>
      <c r="I19" t="s">
        <v>38</v>
      </c>
      <c r="J19" t="s">
        <v>43</v>
      </c>
    </row>
    <row r="20" spans="1:10" x14ac:dyDescent="0.25">
      <c r="A20">
        <v>1002</v>
      </c>
      <c r="B20" s="44">
        <v>117.39</v>
      </c>
      <c r="C20" s="3">
        <f t="shared" si="3"/>
        <v>1263.5859599999999</v>
      </c>
      <c r="D20">
        <v>10.96</v>
      </c>
      <c r="E20" s="3">
        <f t="shared" si="4"/>
        <v>117.97344</v>
      </c>
      <c r="F20">
        <f t="shared" si="0"/>
        <v>128</v>
      </c>
      <c r="G20">
        <f t="shared" si="5"/>
        <v>1378</v>
      </c>
      <c r="H20">
        <f t="shared" si="6"/>
        <v>1516</v>
      </c>
      <c r="I20" t="s">
        <v>38</v>
      </c>
      <c r="J20" t="s">
        <v>43</v>
      </c>
    </row>
    <row r="21" spans="1:10" x14ac:dyDescent="0.25">
      <c r="A21">
        <v>1101</v>
      </c>
      <c r="B21" s="44">
        <v>117.1</v>
      </c>
      <c r="C21" s="3">
        <f t="shared" si="3"/>
        <v>1260.4643999999998</v>
      </c>
      <c r="D21">
        <v>11</v>
      </c>
      <c r="E21" s="3">
        <f t="shared" si="4"/>
        <v>118.404</v>
      </c>
      <c r="F21">
        <f t="shared" si="0"/>
        <v>128</v>
      </c>
      <c r="G21">
        <f t="shared" si="5"/>
        <v>1378</v>
      </c>
      <c r="H21">
        <f t="shared" si="6"/>
        <v>1516</v>
      </c>
      <c r="I21" t="s">
        <v>38</v>
      </c>
      <c r="J21" t="s">
        <v>43</v>
      </c>
    </row>
    <row r="22" spans="1:10" x14ac:dyDescent="0.25">
      <c r="A22">
        <v>1102</v>
      </c>
      <c r="B22" s="44">
        <v>117.39</v>
      </c>
      <c r="C22" s="3">
        <f t="shared" si="3"/>
        <v>1263.5859599999999</v>
      </c>
      <c r="D22">
        <v>10.96</v>
      </c>
      <c r="E22" s="3">
        <f t="shared" si="4"/>
        <v>117.97344</v>
      </c>
      <c r="F22">
        <f t="shared" si="0"/>
        <v>128</v>
      </c>
      <c r="G22">
        <f t="shared" si="5"/>
        <v>1378</v>
      </c>
      <c r="H22">
        <f t="shared" si="6"/>
        <v>1516</v>
      </c>
      <c r="I22" t="s">
        <v>38</v>
      </c>
      <c r="J22" t="s">
        <v>43</v>
      </c>
    </row>
    <row r="23" spans="1:10" x14ac:dyDescent="0.25">
      <c r="A23">
        <v>1201</v>
      </c>
      <c r="B23" s="44">
        <v>117.1</v>
      </c>
      <c r="C23" s="3">
        <f t="shared" si="3"/>
        <v>1260.4643999999998</v>
      </c>
      <c r="D23">
        <v>11</v>
      </c>
      <c r="E23" s="3">
        <f t="shared" si="4"/>
        <v>118.404</v>
      </c>
      <c r="F23">
        <f t="shared" si="0"/>
        <v>128</v>
      </c>
      <c r="G23">
        <f t="shared" si="5"/>
        <v>1378</v>
      </c>
      <c r="H23">
        <f t="shared" si="6"/>
        <v>1516</v>
      </c>
      <c r="I23" t="s">
        <v>38</v>
      </c>
      <c r="J23" t="s">
        <v>43</v>
      </c>
    </row>
    <row r="24" spans="1:10" x14ac:dyDescent="0.25">
      <c r="A24">
        <v>1202</v>
      </c>
      <c r="B24" s="44">
        <v>117.39</v>
      </c>
      <c r="C24" s="3">
        <f t="shared" si="3"/>
        <v>1263.5859599999999</v>
      </c>
      <c r="D24">
        <v>10.96</v>
      </c>
      <c r="E24" s="3">
        <f t="shared" si="4"/>
        <v>117.97344</v>
      </c>
      <c r="F24">
        <f t="shared" si="0"/>
        <v>128</v>
      </c>
      <c r="G24">
        <f t="shared" si="5"/>
        <v>1378</v>
      </c>
      <c r="H24">
        <f t="shared" si="6"/>
        <v>1516</v>
      </c>
      <c r="I24" t="s">
        <v>38</v>
      </c>
      <c r="J24" t="s">
        <v>43</v>
      </c>
    </row>
    <row r="25" spans="1:10" x14ac:dyDescent="0.25">
      <c r="A25">
        <v>1301</v>
      </c>
      <c r="B25" s="44">
        <v>117.1</v>
      </c>
      <c r="C25" s="3">
        <f t="shared" si="3"/>
        <v>1260.4643999999998</v>
      </c>
      <c r="D25">
        <v>11</v>
      </c>
      <c r="E25" s="3">
        <f t="shared" si="4"/>
        <v>118.404</v>
      </c>
      <c r="F25">
        <f t="shared" si="0"/>
        <v>128</v>
      </c>
      <c r="G25">
        <f t="shared" si="5"/>
        <v>1378</v>
      </c>
      <c r="H25">
        <f t="shared" si="6"/>
        <v>1516</v>
      </c>
      <c r="I25" t="s">
        <v>38</v>
      </c>
      <c r="J25" t="s">
        <v>43</v>
      </c>
    </row>
    <row r="26" spans="1:10" x14ac:dyDescent="0.25">
      <c r="A26">
        <v>1302</v>
      </c>
      <c r="B26" s="44">
        <v>117.39</v>
      </c>
      <c r="C26" s="3">
        <f t="shared" si="3"/>
        <v>1263.5859599999999</v>
      </c>
      <c r="D26">
        <v>10.96</v>
      </c>
      <c r="E26" s="3">
        <f t="shared" si="4"/>
        <v>117.97344</v>
      </c>
      <c r="F26">
        <f t="shared" si="0"/>
        <v>128</v>
      </c>
      <c r="G26">
        <f t="shared" si="5"/>
        <v>1378</v>
      </c>
      <c r="H26">
        <f t="shared" si="6"/>
        <v>1516</v>
      </c>
      <c r="I26" t="s">
        <v>38</v>
      </c>
      <c r="J26" t="s">
        <v>43</v>
      </c>
    </row>
    <row r="27" spans="1:10" x14ac:dyDescent="0.25">
      <c r="A27">
        <v>1401</v>
      </c>
      <c r="B27" s="44">
        <v>117.1</v>
      </c>
      <c r="C27" s="3">
        <f t="shared" si="3"/>
        <v>1260.4643999999998</v>
      </c>
      <c r="D27">
        <v>11</v>
      </c>
      <c r="E27" s="3">
        <f t="shared" si="4"/>
        <v>118.404</v>
      </c>
      <c r="F27">
        <f t="shared" si="0"/>
        <v>128</v>
      </c>
      <c r="G27">
        <f t="shared" si="5"/>
        <v>1378</v>
      </c>
      <c r="H27">
        <f t="shared" si="6"/>
        <v>1516</v>
      </c>
      <c r="I27" t="s">
        <v>38</v>
      </c>
      <c r="J27" t="s">
        <v>43</v>
      </c>
    </row>
    <row r="28" spans="1:10" x14ac:dyDescent="0.25">
      <c r="A28">
        <v>1402</v>
      </c>
      <c r="B28" s="44">
        <v>117.39</v>
      </c>
      <c r="C28" s="3">
        <f t="shared" si="3"/>
        <v>1263.5859599999999</v>
      </c>
      <c r="D28">
        <v>10.96</v>
      </c>
      <c r="E28" s="3">
        <f t="shared" si="4"/>
        <v>117.97344</v>
      </c>
      <c r="F28">
        <f t="shared" si="0"/>
        <v>128</v>
      </c>
      <c r="G28">
        <f t="shared" si="5"/>
        <v>1378</v>
      </c>
      <c r="H28">
        <f t="shared" si="6"/>
        <v>1516</v>
      </c>
      <c r="I28" t="s">
        <v>38</v>
      </c>
      <c r="J28" t="s">
        <v>43</v>
      </c>
    </row>
    <row r="29" spans="1:10" x14ac:dyDescent="0.25">
      <c r="A29">
        <v>1501</v>
      </c>
      <c r="B29" s="44">
        <v>117.1</v>
      </c>
      <c r="C29" s="3">
        <f t="shared" si="3"/>
        <v>1260.4643999999998</v>
      </c>
      <c r="D29">
        <v>11</v>
      </c>
      <c r="E29" s="3">
        <f t="shared" si="4"/>
        <v>118.404</v>
      </c>
      <c r="F29">
        <f t="shared" si="0"/>
        <v>128</v>
      </c>
      <c r="G29">
        <f t="shared" si="5"/>
        <v>1378</v>
      </c>
      <c r="H29">
        <f t="shared" si="6"/>
        <v>1516</v>
      </c>
      <c r="I29" t="s">
        <v>38</v>
      </c>
      <c r="J29" t="s">
        <v>43</v>
      </c>
    </row>
    <row r="30" spans="1:10" x14ac:dyDescent="0.25">
      <c r="A30">
        <v>1502</v>
      </c>
      <c r="B30" s="44">
        <v>117.39</v>
      </c>
      <c r="C30" s="3">
        <f t="shared" si="3"/>
        <v>1263.5859599999999</v>
      </c>
      <c r="D30">
        <v>10.96</v>
      </c>
      <c r="E30" s="3">
        <f t="shared" si="4"/>
        <v>117.97344</v>
      </c>
      <c r="F30">
        <f t="shared" si="0"/>
        <v>128</v>
      </c>
      <c r="G30">
        <f t="shared" si="5"/>
        <v>1378</v>
      </c>
      <c r="H30">
        <f t="shared" si="6"/>
        <v>1516</v>
      </c>
      <c r="I30" t="s">
        <v>38</v>
      </c>
      <c r="J30" t="s">
        <v>43</v>
      </c>
    </row>
    <row r="31" spans="1:10" x14ac:dyDescent="0.25">
      <c r="A31">
        <v>1601</v>
      </c>
      <c r="B31" s="44">
        <v>117.1</v>
      </c>
      <c r="C31" s="3">
        <f t="shared" si="3"/>
        <v>1260.4643999999998</v>
      </c>
      <c r="D31">
        <v>11</v>
      </c>
      <c r="E31" s="3">
        <f t="shared" si="4"/>
        <v>118.404</v>
      </c>
      <c r="F31">
        <f t="shared" si="0"/>
        <v>128</v>
      </c>
      <c r="G31">
        <f t="shared" si="5"/>
        <v>1378</v>
      </c>
      <c r="H31">
        <f t="shared" si="6"/>
        <v>1516</v>
      </c>
      <c r="I31" t="s">
        <v>38</v>
      </c>
      <c r="J31" t="s">
        <v>43</v>
      </c>
    </row>
    <row r="32" spans="1:10" x14ac:dyDescent="0.25">
      <c r="A32">
        <v>1602</v>
      </c>
      <c r="B32" s="44">
        <v>117.39</v>
      </c>
      <c r="C32" s="3">
        <f t="shared" si="3"/>
        <v>1263.5859599999999</v>
      </c>
      <c r="D32">
        <v>10.96</v>
      </c>
      <c r="E32" s="3">
        <f t="shared" si="4"/>
        <v>117.97344</v>
      </c>
      <c r="F32">
        <f t="shared" si="0"/>
        <v>128</v>
      </c>
      <c r="G32">
        <f t="shared" si="5"/>
        <v>1378</v>
      </c>
      <c r="H32">
        <f t="shared" si="6"/>
        <v>1516</v>
      </c>
      <c r="I32" t="s">
        <v>38</v>
      </c>
      <c r="J32" t="s">
        <v>43</v>
      </c>
    </row>
    <row r="33" spans="1:10" x14ac:dyDescent="0.25">
      <c r="A33">
        <v>1701</v>
      </c>
      <c r="B33" s="44">
        <v>117.1</v>
      </c>
      <c r="C33" s="3">
        <f t="shared" si="3"/>
        <v>1260.4643999999998</v>
      </c>
      <c r="D33">
        <v>11</v>
      </c>
      <c r="E33" s="3">
        <f t="shared" si="4"/>
        <v>118.404</v>
      </c>
      <c r="F33">
        <f t="shared" si="0"/>
        <v>128</v>
      </c>
      <c r="G33">
        <f t="shared" si="5"/>
        <v>1378</v>
      </c>
      <c r="H33">
        <f t="shared" si="6"/>
        <v>1516</v>
      </c>
      <c r="I33" t="s">
        <v>38</v>
      </c>
      <c r="J33" t="s">
        <v>43</v>
      </c>
    </row>
    <row r="34" spans="1:10" x14ac:dyDescent="0.25">
      <c r="A34">
        <v>1702</v>
      </c>
      <c r="B34" s="44">
        <v>117.39</v>
      </c>
      <c r="C34" s="3">
        <f t="shared" si="3"/>
        <v>1263.5859599999999</v>
      </c>
      <c r="D34">
        <v>10.96</v>
      </c>
      <c r="E34" s="3">
        <f t="shared" si="4"/>
        <v>117.97344</v>
      </c>
      <c r="F34">
        <f t="shared" si="0"/>
        <v>128</v>
      </c>
      <c r="G34">
        <f t="shared" si="5"/>
        <v>1378</v>
      </c>
      <c r="H34">
        <f t="shared" si="6"/>
        <v>1516</v>
      </c>
      <c r="I34" t="s">
        <v>38</v>
      </c>
      <c r="J34" t="s">
        <v>43</v>
      </c>
    </row>
    <row r="35" spans="1:10" x14ac:dyDescent="0.25">
      <c r="A35">
        <v>1801</v>
      </c>
      <c r="B35" s="44">
        <v>235.22</v>
      </c>
      <c r="C35" s="3">
        <f t="shared" si="3"/>
        <v>2531.9080799999997</v>
      </c>
      <c r="D35">
        <v>22.23</v>
      </c>
      <c r="E35" s="3">
        <f t="shared" si="4"/>
        <v>239.28371999999999</v>
      </c>
      <c r="F35">
        <f t="shared" si="0"/>
        <v>257</v>
      </c>
      <c r="G35">
        <f t="shared" si="5"/>
        <v>2766</v>
      </c>
      <c r="H35">
        <f t="shared" si="6"/>
        <v>3043</v>
      </c>
      <c r="I35" t="s">
        <v>38</v>
      </c>
      <c r="J35" t="s">
        <v>51</v>
      </c>
    </row>
    <row r="36" spans="1:10" x14ac:dyDescent="0.25">
      <c r="F36">
        <f t="shared" si="0"/>
        <v>0</v>
      </c>
      <c r="G36">
        <f t="shared" si="5"/>
        <v>0</v>
      </c>
      <c r="H36">
        <f t="shared" si="6"/>
        <v>0</v>
      </c>
    </row>
  </sheetData>
  <mergeCells count="1">
    <mergeCell ref="A1:I1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D36F-A698-4A47-81A5-CEE072566984}">
  <dimension ref="A1:AO53"/>
  <sheetViews>
    <sheetView tabSelected="1" topLeftCell="I13" zoomScale="160" zoomScaleNormal="160" workbookViewId="0">
      <selection activeCell="AO21" sqref="AO21"/>
    </sheetView>
  </sheetViews>
  <sheetFormatPr defaultRowHeight="15" x14ac:dyDescent="0.25"/>
  <cols>
    <col min="1" max="8" width="9.140625" style="37"/>
    <col min="9" max="9" width="11.85546875" style="37" customWidth="1"/>
    <col min="10" max="10" width="9.140625" style="37"/>
    <col min="38" max="38" width="20.85546875" customWidth="1"/>
  </cols>
  <sheetData>
    <row r="1" spans="1:41" ht="26.25" x14ac:dyDescent="0.4">
      <c r="B1" s="38" t="s">
        <v>71</v>
      </c>
      <c r="C1" s="38"/>
      <c r="V1" s="34"/>
    </row>
    <row r="2" spans="1:41" x14ac:dyDescent="0.25">
      <c r="A2" s="36" t="s">
        <v>0</v>
      </c>
      <c r="B2" s="36" t="s">
        <v>33</v>
      </c>
      <c r="C2" s="36"/>
      <c r="D2" s="36" t="s">
        <v>142</v>
      </c>
      <c r="E2" s="36"/>
      <c r="F2" s="36" t="s">
        <v>35</v>
      </c>
      <c r="G2" s="36" t="s">
        <v>36</v>
      </c>
      <c r="H2" s="36" t="s">
        <v>9</v>
      </c>
      <c r="I2" s="36"/>
      <c r="J2" s="36" t="s">
        <v>65</v>
      </c>
    </row>
    <row r="3" spans="1:41" x14ac:dyDescent="0.25">
      <c r="A3" s="37">
        <v>201</v>
      </c>
      <c r="B3" s="37">
        <v>93.13</v>
      </c>
      <c r="C3" s="100">
        <f>B3*10.764</f>
        <v>1002.4513199999999</v>
      </c>
      <c r="D3" s="37">
        <v>0</v>
      </c>
      <c r="E3" s="100">
        <f t="shared" ref="E3:E53" si="0">D3*10.764</f>
        <v>0</v>
      </c>
      <c r="F3" s="37">
        <f t="shared" ref="F3:F48" si="1">ROUND(D3+B3,0)</f>
        <v>93</v>
      </c>
      <c r="G3" s="37">
        <f t="shared" ref="G3:G48" si="2">ROUND(F3*10.764,0)</f>
        <v>1001</v>
      </c>
      <c r="H3" s="37">
        <f t="shared" ref="H3:H48" si="3">ROUND(G3*1.1,0)</f>
        <v>1101</v>
      </c>
      <c r="I3" s="37" t="s">
        <v>38</v>
      </c>
      <c r="J3" s="37" t="s">
        <v>43</v>
      </c>
    </row>
    <row r="4" spans="1:41" x14ac:dyDescent="0.25">
      <c r="A4" s="37">
        <v>202</v>
      </c>
      <c r="B4" s="37">
        <v>93.44</v>
      </c>
      <c r="C4" s="100">
        <f t="shared" ref="C4:C53" si="4">B4*10.764</f>
        <v>1005.7881599999999</v>
      </c>
      <c r="D4" s="37">
        <v>0</v>
      </c>
      <c r="E4" s="100">
        <f t="shared" si="0"/>
        <v>0</v>
      </c>
      <c r="F4" s="37">
        <f t="shared" si="1"/>
        <v>93</v>
      </c>
      <c r="G4" s="37">
        <f t="shared" si="2"/>
        <v>1001</v>
      </c>
      <c r="H4" s="37">
        <f t="shared" si="3"/>
        <v>1101</v>
      </c>
      <c r="I4" s="37" t="s">
        <v>38</v>
      </c>
      <c r="J4" s="37" t="s">
        <v>43</v>
      </c>
    </row>
    <row r="5" spans="1:41" ht="15.75" thickBot="1" x14ac:dyDescent="0.3">
      <c r="A5" s="37">
        <v>203</v>
      </c>
      <c r="B5" s="37">
        <v>158.69999999999999</v>
      </c>
      <c r="C5" s="100">
        <f t="shared" si="4"/>
        <v>1708.2467999999997</v>
      </c>
      <c r="D5" s="37">
        <v>15.72</v>
      </c>
      <c r="E5" s="100">
        <f t="shared" si="0"/>
        <v>169.21008</v>
      </c>
      <c r="F5" s="37">
        <f t="shared" si="1"/>
        <v>174</v>
      </c>
      <c r="G5" s="37">
        <f t="shared" si="2"/>
        <v>1873</v>
      </c>
      <c r="H5" s="37">
        <f t="shared" si="3"/>
        <v>2060</v>
      </c>
      <c r="I5" s="37" t="s">
        <v>48</v>
      </c>
      <c r="J5" s="37" t="s">
        <v>46</v>
      </c>
    </row>
    <row r="6" spans="1:41" ht="17.25" thickBot="1" x14ac:dyDescent="0.35">
      <c r="A6" s="37">
        <v>301</v>
      </c>
      <c r="B6" s="37">
        <v>93.65</v>
      </c>
      <c r="C6" s="100">
        <f t="shared" si="4"/>
        <v>1008.0486</v>
      </c>
      <c r="D6" s="37">
        <v>4.3600000000000003</v>
      </c>
      <c r="E6" s="100">
        <f t="shared" si="0"/>
        <v>46.931040000000003</v>
      </c>
      <c r="F6" s="37">
        <f t="shared" si="1"/>
        <v>98</v>
      </c>
      <c r="G6" s="37">
        <f t="shared" si="2"/>
        <v>1055</v>
      </c>
      <c r="H6" s="37">
        <f t="shared" si="3"/>
        <v>1161</v>
      </c>
      <c r="I6" s="37" t="s">
        <v>37</v>
      </c>
      <c r="J6" s="37" t="s">
        <v>43</v>
      </c>
      <c r="AK6" s="177">
        <v>1</v>
      </c>
      <c r="AL6" s="177" t="s">
        <v>137</v>
      </c>
      <c r="AM6" s="177">
        <v>114.24</v>
      </c>
      <c r="AN6" s="3">
        <f>AM6*10.764</f>
        <v>1229.6793599999999</v>
      </c>
      <c r="AO6" s="177">
        <v>1</v>
      </c>
    </row>
    <row r="7" spans="1:41" ht="17.25" thickBot="1" x14ac:dyDescent="0.35">
      <c r="A7" s="37">
        <v>302</v>
      </c>
      <c r="B7" s="37">
        <v>93.9</v>
      </c>
      <c r="C7" s="100">
        <f t="shared" si="4"/>
        <v>1010.7396</v>
      </c>
      <c r="D7" s="37">
        <v>4.3600000000000003</v>
      </c>
      <c r="E7" s="100">
        <f t="shared" si="0"/>
        <v>46.931040000000003</v>
      </c>
      <c r="F7" s="37">
        <f t="shared" si="1"/>
        <v>98</v>
      </c>
      <c r="G7" s="37">
        <f t="shared" si="2"/>
        <v>1055</v>
      </c>
      <c r="H7" s="37">
        <f t="shared" si="3"/>
        <v>1161</v>
      </c>
      <c r="I7" s="37" t="s">
        <v>37</v>
      </c>
      <c r="J7" s="37" t="s">
        <v>43</v>
      </c>
      <c r="AK7" s="178">
        <v>2</v>
      </c>
      <c r="AL7" s="178" t="s">
        <v>136</v>
      </c>
      <c r="AM7" s="178">
        <v>121.96</v>
      </c>
      <c r="AN7" s="3">
        <f t="shared" ref="AN7:AN20" si="5">AM7*10.764</f>
        <v>1312.7774399999998</v>
      </c>
      <c r="AO7" s="178">
        <v>1</v>
      </c>
    </row>
    <row r="8" spans="1:41" ht="17.25" thickBot="1" x14ac:dyDescent="0.35">
      <c r="A8" s="37">
        <v>303</v>
      </c>
      <c r="B8" s="37">
        <v>158.69999999999999</v>
      </c>
      <c r="C8" s="100">
        <f t="shared" si="4"/>
        <v>1708.2467999999997</v>
      </c>
      <c r="D8" s="37">
        <v>5.72</v>
      </c>
      <c r="E8" s="100">
        <f t="shared" si="0"/>
        <v>61.57007999999999</v>
      </c>
      <c r="F8" s="37">
        <f t="shared" si="1"/>
        <v>164</v>
      </c>
      <c r="G8" s="37">
        <f t="shared" si="2"/>
        <v>1765</v>
      </c>
      <c r="H8" s="37">
        <f t="shared" si="3"/>
        <v>1942</v>
      </c>
      <c r="I8" s="37" t="s">
        <v>48</v>
      </c>
      <c r="J8" s="37" t="s">
        <v>46</v>
      </c>
      <c r="AK8" s="177">
        <v>3</v>
      </c>
      <c r="AL8" s="177" t="s">
        <v>138</v>
      </c>
      <c r="AM8" s="177">
        <v>93.44</v>
      </c>
      <c r="AN8" s="3">
        <f t="shared" si="5"/>
        <v>1005.7881599999999</v>
      </c>
      <c r="AO8" s="177">
        <v>1</v>
      </c>
    </row>
    <row r="9" spans="1:41" ht="17.25" thickBot="1" x14ac:dyDescent="0.35">
      <c r="A9" s="37">
        <v>401</v>
      </c>
      <c r="B9" s="37">
        <v>93.65</v>
      </c>
      <c r="C9" s="100">
        <f t="shared" si="4"/>
        <v>1008.0486</v>
      </c>
      <c r="D9" s="37">
        <v>4.3600000000000003</v>
      </c>
      <c r="E9" s="100">
        <f t="shared" si="0"/>
        <v>46.931040000000003</v>
      </c>
      <c r="F9" s="37">
        <f t="shared" ref="F9:F11" si="6">ROUND(D9+B9,0)</f>
        <v>98</v>
      </c>
      <c r="G9" s="37">
        <f t="shared" ref="G9:G11" si="7">ROUND(F9*10.764,0)</f>
        <v>1055</v>
      </c>
      <c r="H9" s="37">
        <f t="shared" ref="H9:H11" si="8">ROUND(G9*1.1,0)</f>
        <v>1161</v>
      </c>
      <c r="I9" s="37" t="s">
        <v>37</v>
      </c>
      <c r="J9" s="37" t="s">
        <v>43</v>
      </c>
      <c r="AK9" s="178">
        <v>4</v>
      </c>
      <c r="AL9" s="178" t="s">
        <v>138</v>
      </c>
      <c r="AM9" s="178">
        <v>110.88</v>
      </c>
      <c r="AN9" s="3">
        <f t="shared" si="5"/>
        <v>1193.5123199999998</v>
      </c>
      <c r="AO9" s="178">
        <v>2</v>
      </c>
    </row>
    <row r="10" spans="1:41" ht="17.25" thickBot="1" x14ac:dyDescent="0.35">
      <c r="A10" s="37">
        <v>402</v>
      </c>
      <c r="B10" s="37">
        <v>93.9</v>
      </c>
      <c r="C10" s="100">
        <f t="shared" si="4"/>
        <v>1010.7396</v>
      </c>
      <c r="D10" s="37">
        <v>4.3600000000000003</v>
      </c>
      <c r="E10" s="100">
        <f t="shared" si="0"/>
        <v>46.931040000000003</v>
      </c>
      <c r="F10" s="37">
        <f t="shared" si="6"/>
        <v>98</v>
      </c>
      <c r="G10" s="37">
        <f t="shared" si="7"/>
        <v>1055</v>
      </c>
      <c r="H10" s="37">
        <f t="shared" si="8"/>
        <v>1161</v>
      </c>
      <c r="I10" s="37" t="s">
        <v>37</v>
      </c>
      <c r="J10" s="37" t="s">
        <v>43</v>
      </c>
      <c r="AK10" s="177">
        <v>5</v>
      </c>
      <c r="AL10" s="177" t="s">
        <v>138</v>
      </c>
      <c r="AM10" s="177">
        <v>93.9</v>
      </c>
      <c r="AN10" s="3">
        <f t="shared" si="5"/>
        <v>1010.7396</v>
      </c>
      <c r="AO10" s="177">
        <v>1</v>
      </c>
    </row>
    <row r="11" spans="1:41" ht="17.25" thickBot="1" x14ac:dyDescent="0.35">
      <c r="A11" s="37">
        <v>403</v>
      </c>
      <c r="B11" s="37">
        <v>158.69999999999999</v>
      </c>
      <c r="C11" s="100">
        <f t="shared" si="4"/>
        <v>1708.2467999999997</v>
      </c>
      <c r="D11" s="37">
        <v>5.72</v>
      </c>
      <c r="E11" s="100">
        <f t="shared" si="0"/>
        <v>61.57007999999999</v>
      </c>
      <c r="F11" s="37">
        <f t="shared" si="6"/>
        <v>164</v>
      </c>
      <c r="G11" s="37">
        <f t="shared" si="7"/>
        <v>1765</v>
      </c>
      <c r="H11" s="37">
        <f t="shared" si="8"/>
        <v>1942</v>
      </c>
      <c r="I11" s="37" t="s">
        <v>48</v>
      </c>
      <c r="J11" s="37" t="s">
        <v>46</v>
      </c>
      <c r="AK11" s="178">
        <v>6</v>
      </c>
      <c r="AL11" s="178" t="s">
        <v>138</v>
      </c>
      <c r="AM11" s="178">
        <v>104.16</v>
      </c>
      <c r="AN11" s="3">
        <f t="shared" si="5"/>
        <v>1121.17824</v>
      </c>
      <c r="AO11" s="178">
        <v>5</v>
      </c>
    </row>
    <row r="12" spans="1:41" ht="17.25" thickBot="1" x14ac:dyDescent="0.35">
      <c r="A12" s="37">
        <v>501</v>
      </c>
      <c r="B12" s="37">
        <v>93.65</v>
      </c>
      <c r="C12" s="100">
        <f t="shared" si="4"/>
        <v>1008.0486</v>
      </c>
      <c r="D12" s="37">
        <v>4.3600000000000003</v>
      </c>
      <c r="E12" s="100">
        <f t="shared" si="0"/>
        <v>46.931040000000003</v>
      </c>
      <c r="F12" s="37">
        <f t="shared" ref="F12:F14" si="9">ROUND(D12+B12,0)</f>
        <v>98</v>
      </c>
      <c r="G12" s="37">
        <f t="shared" ref="G12:G14" si="10">ROUND(F12*10.764,0)</f>
        <v>1055</v>
      </c>
      <c r="H12" s="37">
        <f t="shared" ref="H12:H14" si="11">ROUND(G12*1.1,0)</f>
        <v>1161</v>
      </c>
      <c r="I12" s="37" t="s">
        <v>37</v>
      </c>
      <c r="J12" s="37" t="s">
        <v>43</v>
      </c>
      <c r="AK12" s="177">
        <v>7</v>
      </c>
      <c r="AL12" s="177" t="s">
        <v>137</v>
      </c>
      <c r="AM12" s="177">
        <v>98.26</v>
      </c>
      <c r="AN12" s="3">
        <f t="shared" si="5"/>
        <v>1057.67064</v>
      </c>
      <c r="AO12" s="177">
        <v>2</v>
      </c>
    </row>
    <row r="13" spans="1:41" ht="17.25" thickBot="1" x14ac:dyDescent="0.35">
      <c r="A13" s="37">
        <v>502</v>
      </c>
      <c r="B13" s="37">
        <v>93.9</v>
      </c>
      <c r="C13" s="100">
        <f t="shared" si="4"/>
        <v>1010.7396</v>
      </c>
      <c r="D13" s="37">
        <v>4.3600000000000003</v>
      </c>
      <c r="E13" s="100">
        <f t="shared" si="0"/>
        <v>46.931040000000003</v>
      </c>
      <c r="F13" s="37">
        <f t="shared" si="9"/>
        <v>98</v>
      </c>
      <c r="G13" s="37">
        <f t="shared" si="10"/>
        <v>1055</v>
      </c>
      <c r="H13" s="37">
        <f t="shared" si="11"/>
        <v>1161</v>
      </c>
      <c r="I13" s="37" t="s">
        <v>37</v>
      </c>
      <c r="J13" s="37" t="s">
        <v>43</v>
      </c>
      <c r="AK13" s="178">
        <v>8</v>
      </c>
      <c r="AL13" s="178" t="s">
        <v>136</v>
      </c>
      <c r="AM13" s="178">
        <v>98.01</v>
      </c>
      <c r="AN13" s="3">
        <f t="shared" si="5"/>
        <v>1054.97964</v>
      </c>
      <c r="AO13" s="178">
        <v>8</v>
      </c>
    </row>
    <row r="14" spans="1:41" ht="17.25" thickBot="1" x14ac:dyDescent="0.35">
      <c r="A14" s="37">
        <v>503</v>
      </c>
      <c r="B14" s="37">
        <v>158.69999999999999</v>
      </c>
      <c r="C14" s="100">
        <f t="shared" si="4"/>
        <v>1708.2467999999997</v>
      </c>
      <c r="D14" s="37">
        <v>15.72</v>
      </c>
      <c r="E14" s="100">
        <f t="shared" si="0"/>
        <v>169.21008</v>
      </c>
      <c r="F14" s="37">
        <f t="shared" si="9"/>
        <v>174</v>
      </c>
      <c r="G14" s="37">
        <f t="shared" si="10"/>
        <v>1873</v>
      </c>
      <c r="H14" s="37">
        <f t="shared" si="11"/>
        <v>2060</v>
      </c>
      <c r="I14" s="37" t="s">
        <v>48</v>
      </c>
      <c r="J14" s="37" t="s">
        <v>46</v>
      </c>
      <c r="T14">
        <f>4+1+1+13+11+2</f>
        <v>32</v>
      </c>
      <c r="AK14" s="177">
        <v>9</v>
      </c>
      <c r="AL14" s="177" t="s">
        <v>137</v>
      </c>
      <c r="AM14" s="177">
        <v>121.96</v>
      </c>
      <c r="AN14" s="3">
        <f t="shared" si="5"/>
        <v>1312.7774399999998</v>
      </c>
      <c r="AO14" s="177">
        <v>2</v>
      </c>
    </row>
    <row r="15" spans="1:41" ht="17.25" thickBot="1" x14ac:dyDescent="0.35">
      <c r="A15" s="37">
        <v>601</v>
      </c>
      <c r="B15" s="37">
        <v>93.65</v>
      </c>
      <c r="C15" s="100">
        <f t="shared" si="4"/>
        <v>1008.0486</v>
      </c>
      <c r="D15" s="37">
        <v>4.3600000000000003</v>
      </c>
      <c r="E15" s="100">
        <f t="shared" si="0"/>
        <v>46.931040000000003</v>
      </c>
      <c r="F15" s="37">
        <f t="shared" ref="F15:F17" si="12">ROUND(D15+B15,0)</f>
        <v>98</v>
      </c>
      <c r="G15" s="37">
        <f t="shared" ref="G15:G17" si="13">ROUND(F15*10.764,0)</f>
        <v>1055</v>
      </c>
      <c r="H15" s="37">
        <f t="shared" ref="H15:H17" si="14">ROUND(G15*1.1,0)</f>
        <v>1161</v>
      </c>
      <c r="I15" s="37" t="s">
        <v>37</v>
      </c>
      <c r="J15" s="37" t="s">
        <v>43</v>
      </c>
      <c r="AK15" s="178">
        <v>10</v>
      </c>
      <c r="AL15" s="178" t="s">
        <v>143</v>
      </c>
      <c r="AM15" s="178">
        <v>158.69999999999999</v>
      </c>
      <c r="AN15" s="3">
        <f t="shared" si="5"/>
        <v>1708.2467999999997</v>
      </c>
      <c r="AO15" s="178">
        <v>14</v>
      </c>
    </row>
    <row r="16" spans="1:41" ht="17.25" thickBot="1" x14ac:dyDescent="0.35">
      <c r="A16" s="37">
        <v>602</v>
      </c>
      <c r="B16" s="37">
        <v>93.9</v>
      </c>
      <c r="C16" s="100">
        <f t="shared" si="4"/>
        <v>1010.7396</v>
      </c>
      <c r="D16" s="37">
        <v>4.3600000000000003</v>
      </c>
      <c r="E16" s="100">
        <f t="shared" si="0"/>
        <v>46.931040000000003</v>
      </c>
      <c r="F16" s="37">
        <f t="shared" si="12"/>
        <v>98</v>
      </c>
      <c r="G16" s="37">
        <f t="shared" si="13"/>
        <v>1055</v>
      </c>
      <c r="H16" s="37">
        <f t="shared" si="14"/>
        <v>1161</v>
      </c>
      <c r="I16" s="37" t="s">
        <v>37</v>
      </c>
      <c r="J16" s="37" t="s">
        <v>43</v>
      </c>
      <c r="AK16" s="177">
        <v>11</v>
      </c>
      <c r="AL16" s="177" t="s">
        <v>136</v>
      </c>
      <c r="AM16" s="177">
        <v>98.26</v>
      </c>
      <c r="AN16" s="3">
        <f t="shared" si="5"/>
        <v>1057.67064</v>
      </c>
      <c r="AO16" s="177">
        <v>5</v>
      </c>
    </row>
    <row r="17" spans="1:41" ht="17.25" thickBot="1" x14ac:dyDescent="0.35">
      <c r="A17" s="37">
        <v>603</v>
      </c>
      <c r="B17" s="37">
        <v>158.69999999999999</v>
      </c>
      <c r="C17" s="100">
        <f t="shared" si="4"/>
        <v>1708.2467999999997</v>
      </c>
      <c r="D17" s="37">
        <v>15.72</v>
      </c>
      <c r="E17" s="100">
        <f t="shared" si="0"/>
        <v>169.21008</v>
      </c>
      <c r="F17" s="37">
        <f t="shared" si="12"/>
        <v>174</v>
      </c>
      <c r="G17" s="37">
        <f t="shared" si="13"/>
        <v>1873</v>
      </c>
      <c r="H17" s="37">
        <f t="shared" si="14"/>
        <v>2060</v>
      </c>
      <c r="I17" s="37" t="s">
        <v>48</v>
      </c>
      <c r="J17" s="37" t="s">
        <v>46</v>
      </c>
      <c r="AK17" s="178">
        <v>12</v>
      </c>
      <c r="AL17" s="178" t="s">
        <v>136</v>
      </c>
      <c r="AM17" s="178">
        <v>114.24</v>
      </c>
      <c r="AN17" s="3">
        <f t="shared" si="5"/>
        <v>1229.6793599999999</v>
      </c>
      <c r="AO17" s="178">
        <v>2</v>
      </c>
    </row>
    <row r="18" spans="1:41" ht="17.25" thickBot="1" x14ac:dyDescent="0.35">
      <c r="A18" s="39">
        <v>701</v>
      </c>
      <c r="B18" s="37">
        <v>93.65</v>
      </c>
      <c r="C18" s="100">
        <f t="shared" si="4"/>
        <v>1008.0486</v>
      </c>
      <c r="D18" s="37">
        <v>4.3600000000000003</v>
      </c>
      <c r="E18" s="100">
        <f t="shared" si="0"/>
        <v>46.931040000000003</v>
      </c>
      <c r="F18" s="37">
        <f t="shared" ref="F18:F20" si="15">ROUND(D18+B18,0)</f>
        <v>98</v>
      </c>
      <c r="G18" s="37">
        <f t="shared" ref="G18:G20" si="16">ROUND(F18*10.764,0)</f>
        <v>1055</v>
      </c>
      <c r="H18" s="37">
        <f t="shared" ref="H18:H20" si="17">ROUND(G18*1.1,0)</f>
        <v>1161</v>
      </c>
      <c r="I18" s="37" t="s">
        <v>37</v>
      </c>
      <c r="J18" s="37" t="s">
        <v>43</v>
      </c>
      <c r="AK18" s="177">
        <v>13</v>
      </c>
      <c r="AL18" s="177" t="s">
        <v>138</v>
      </c>
      <c r="AM18" s="177">
        <v>93.19</v>
      </c>
      <c r="AN18" s="3">
        <f t="shared" si="5"/>
        <v>1003.0971599999999</v>
      </c>
      <c r="AO18" s="177">
        <v>1</v>
      </c>
    </row>
    <row r="19" spans="1:41" ht="17.25" thickBot="1" x14ac:dyDescent="0.35">
      <c r="A19" s="37">
        <v>702</v>
      </c>
      <c r="B19" s="37">
        <v>93.9</v>
      </c>
      <c r="C19" s="100">
        <f t="shared" si="4"/>
        <v>1010.7396</v>
      </c>
      <c r="D19" s="37">
        <v>4.3600000000000003</v>
      </c>
      <c r="E19" s="100">
        <f t="shared" si="0"/>
        <v>46.931040000000003</v>
      </c>
      <c r="F19" s="37">
        <f t="shared" si="15"/>
        <v>98</v>
      </c>
      <c r="G19" s="37">
        <f t="shared" si="16"/>
        <v>1055</v>
      </c>
      <c r="H19" s="37">
        <f t="shared" si="17"/>
        <v>1161</v>
      </c>
      <c r="I19" s="37" t="s">
        <v>37</v>
      </c>
      <c r="J19" s="37" t="s">
        <v>43</v>
      </c>
      <c r="AK19" s="178">
        <v>14</v>
      </c>
      <c r="AL19" s="178" t="s">
        <v>144</v>
      </c>
      <c r="AM19" s="178">
        <v>158.69999999999999</v>
      </c>
      <c r="AN19" s="3">
        <f t="shared" si="5"/>
        <v>1708.2467999999997</v>
      </c>
      <c r="AO19" s="178">
        <v>3</v>
      </c>
    </row>
    <row r="20" spans="1:41" ht="17.25" thickBot="1" x14ac:dyDescent="0.35">
      <c r="A20" s="37">
        <v>703</v>
      </c>
      <c r="B20" s="37">
        <v>158.69999999999999</v>
      </c>
      <c r="C20" s="100">
        <f t="shared" si="4"/>
        <v>1708.2467999999997</v>
      </c>
      <c r="D20" s="37">
        <v>15.72</v>
      </c>
      <c r="E20" s="100">
        <f t="shared" si="0"/>
        <v>169.21008</v>
      </c>
      <c r="F20" s="37">
        <f t="shared" si="15"/>
        <v>174</v>
      </c>
      <c r="G20" s="37">
        <f t="shared" si="16"/>
        <v>1873</v>
      </c>
      <c r="H20" s="37">
        <f t="shared" si="17"/>
        <v>2060</v>
      </c>
      <c r="I20" s="37" t="s">
        <v>48</v>
      </c>
      <c r="J20" s="37" t="s">
        <v>46</v>
      </c>
      <c r="AK20" s="177">
        <v>15</v>
      </c>
      <c r="AL20" s="177" t="s">
        <v>137</v>
      </c>
      <c r="AM20" s="177">
        <v>102.5</v>
      </c>
      <c r="AN20" s="3">
        <f t="shared" si="5"/>
        <v>1103.31</v>
      </c>
      <c r="AO20" s="177">
        <v>3</v>
      </c>
    </row>
    <row r="21" spans="1:41" x14ac:dyDescent="0.25">
      <c r="A21" s="37">
        <v>801</v>
      </c>
      <c r="B21" s="37">
        <v>93.65</v>
      </c>
      <c r="C21" s="100">
        <f t="shared" si="4"/>
        <v>1008.0486</v>
      </c>
      <c r="D21" s="37">
        <v>4.3600000000000003</v>
      </c>
      <c r="E21" s="100">
        <f t="shared" si="0"/>
        <v>46.931040000000003</v>
      </c>
      <c r="F21" s="37">
        <f t="shared" ref="F21:F23" si="18">ROUND(D21+B21,0)</f>
        <v>98</v>
      </c>
      <c r="G21" s="37">
        <f t="shared" ref="G21:G23" si="19">ROUND(F21*10.764,0)</f>
        <v>1055</v>
      </c>
      <c r="H21" s="37">
        <f t="shared" ref="H21:H23" si="20">ROUND(G21*1.1,0)</f>
        <v>1161</v>
      </c>
      <c r="I21" s="37" t="s">
        <v>37</v>
      </c>
      <c r="J21" s="37" t="s">
        <v>43</v>
      </c>
      <c r="AO21" s="5">
        <f>SUM(AO6:AO20)</f>
        <v>51</v>
      </c>
    </row>
    <row r="22" spans="1:41" x14ac:dyDescent="0.25">
      <c r="A22" s="37">
        <v>802</v>
      </c>
      <c r="B22" s="37">
        <v>93.9</v>
      </c>
      <c r="C22" s="100">
        <f t="shared" si="4"/>
        <v>1010.7396</v>
      </c>
      <c r="D22" s="37">
        <v>4.3600000000000003</v>
      </c>
      <c r="E22" s="100">
        <f t="shared" si="0"/>
        <v>46.931040000000003</v>
      </c>
      <c r="F22" s="37">
        <f t="shared" si="18"/>
        <v>98</v>
      </c>
      <c r="G22" s="37">
        <f t="shared" si="19"/>
        <v>1055</v>
      </c>
      <c r="H22" s="37">
        <f t="shared" si="20"/>
        <v>1161</v>
      </c>
      <c r="I22" s="37" t="s">
        <v>38</v>
      </c>
      <c r="J22" s="37" t="s">
        <v>43</v>
      </c>
    </row>
    <row r="23" spans="1:41" x14ac:dyDescent="0.25">
      <c r="A23" s="37">
        <v>803</v>
      </c>
      <c r="B23" s="37">
        <v>158.69999999999999</v>
      </c>
      <c r="C23" s="100">
        <f t="shared" si="4"/>
        <v>1708.2467999999997</v>
      </c>
      <c r="D23" s="37">
        <v>15.72</v>
      </c>
      <c r="E23" s="100">
        <f t="shared" si="0"/>
        <v>169.21008</v>
      </c>
      <c r="F23" s="37">
        <f t="shared" si="18"/>
        <v>174</v>
      </c>
      <c r="G23" s="37">
        <f t="shared" si="19"/>
        <v>1873</v>
      </c>
      <c r="H23" s="37">
        <f t="shared" si="20"/>
        <v>2060</v>
      </c>
      <c r="I23" s="37" t="s">
        <v>48</v>
      </c>
      <c r="J23" s="37" t="s">
        <v>46</v>
      </c>
    </row>
    <row r="24" spans="1:41" x14ac:dyDescent="0.25">
      <c r="A24" s="37">
        <v>901</v>
      </c>
      <c r="B24" s="37">
        <v>93.65</v>
      </c>
      <c r="C24" s="100">
        <f t="shared" si="4"/>
        <v>1008.0486</v>
      </c>
      <c r="D24" s="37">
        <v>4.3600000000000003</v>
      </c>
      <c r="E24" s="100">
        <f t="shared" si="0"/>
        <v>46.931040000000003</v>
      </c>
      <c r="F24" s="37">
        <f t="shared" ref="F24:F26" si="21">ROUND(D24+B24,0)</f>
        <v>98</v>
      </c>
      <c r="G24" s="37">
        <f t="shared" ref="G24:G26" si="22">ROUND(F24*10.764,0)</f>
        <v>1055</v>
      </c>
      <c r="H24" s="37">
        <f t="shared" ref="H24:H26" si="23">ROUND(G24*1.1,0)</f>
        <v>1161</v>
      </c>
      <c r="I24" s="37" t="s">
        <v>37</v>
      </c>
      <c r="J24" s="37" t="s">
        <v>43</v>
      </c>
    </row>
    <row r="25" spans="1:41" x14ac:dyDescent="0.25">
      <c r="A25" s="37">
        <v>902</v>
      </c>
      <c r="B25" s="37">
        <v>93.9</v>
      </c>
      <c r="C25" s="100">
        <f t="shared" si="4"/>
        <v>1010.7396</v>
      </c>
      <c r="D25" s="37">
        <v>4.3600000000000003</v>
      </c>
      <c r="E25" s="100">
        <f t="shared" si="0"/>
        <v>46.931040000000003</v>
      </c>
      <c r="F25" s="37">
        <f t="shared" si="21"/>
        <v>98</v>
      </c>
      <c r="G25" s="37">
        <f t="shared" si="22"/>
        <v>1055</v>
      </c>
      <c r="H25" s="37">
        <f t="shared" si="23"/>
        <v>1161</v>
      </c>
      <c r="I25" s="37" t="s">
        <v>37</v>
      </c>
      <c r="J25" s="37" t="s">
        <v>43</v>
      </c>
    </row>
    <row r="26" spans="1:41" x14ac:dyDescent="0.25">
      <c r="A26" s="37">
        <v>903</v>
      </c>
      <c r="B26" s="37">
        <v>158.69999999999999</v>
      </c>
      <c r="C26" s="100">
        <f t="shared" si="4"/>
        <v>1708.2467999999997</v>
      </c>
      <c r="D26" s="37">
        <v>15.72</v>
      </c>
      <c r="E26" s="100">
        <f t="shared" si="0"/>
        <v>169.21008</v>
      </c>
      <c r="F26" s="37">
        <f t="shared" si="21"/>
        <v>174</v>
      </c>
      <c r="G26" s="37">
        <f t="shared" si="22"/>
        <v>1873</v>
      </c>
      <c r="H26" s="37">
        <f t="shared" si="23"/>
        <v>2060</v>
      </c>
      <c r="I26" s="37" t="s">
        <v>48</v>
      </c>
      <c r="J26" s="37" t="s">
        <v>46</v>
      </c>
    </row>
    <row r="27" spans="1:41" x14ac:dyDescent="0.25">
      <c r="A27" s="37">
        <v>1001</v>
      </c>
      <c r="B27" s="37">
        <v>93.65</v>
      </c>
      <c r="C27" s="100">
        <f t="shared" si="4"/>
        <v>1008.0486</v>
      </c>
      <c r="D27" s="37">
        <v>4.3600000000000003</v>
      </c>
      <c r="E27" s="100">
        <f t="shared" si="0"/>
        <v>46.931040000000003</v>
      </c>
      <c r="F27" s="37">
        <f t="shared" ref="F27:F29" si="24">ROUND(D27+B27,0)</f>
        <v>98</v>
      </c>
      <c r="G27" s="37">
        <f t="shared" ref="G27:G29" si="25">ROUND(F27*10.764,0)</f>
        <v>1055</v>
      </c>
      <c r="H27" s="37">
        <f t="shared" ref="H27:H29" si="26">ROUND(G27*1.1,0)</f>
        <v>1161</v>
      </c>
      <c r="I27" s="37" t="s">
        <v>37</v>
      </c>
      <c r="J27" s="37" t="s">
        <v>43</v>
      </c>
    </row>
    <row r="28" spans="1:41" x14ac:dyDescent="0.25">
      <c r="A28" s="37">
        <v>1002</v>
      </c>
      <c r="B28" s="37">
        <v>93.9</v>
      </c>
      <c r="C28" s="100">
        <f t="shared" si="4"/>
        <v>1010.7396</v>
      </c>
      <c r="D28" s="37">
        <v>4.3600000000000003</v>
      </c>
      <c r="E28" s="100">
        <f t="shared" si="0"/>
        <v>46.931040000000003</v>
      </c>
      <c r="F28" s="37">
        <f t="shared" si="24"/>
        <v>98</v>
      </c>
      <c r="G28" s="37">
        <f t="shared" si="25"/>
        <v>1055</v>
      </c>
      <c r="H28" s="37">
        <f t="shared" si="26"/>
        <v>1161</v>
      </c>
      <c r="I28" s="37" t="s">
        <v>37</v>
      </c>
      <c r="J28" s="37" t="s">
        <v>43</v>
      </c>
    </row>
    <row r="29" spans="1:41" x14ac:dyDescent="0.25">
      <c r="A29" s="37">
        <v>1003</v>
      </c>
      <c r="B29" s="37">
        <v>158.69999999999999</v>
      </c>
      <c r="C29" s="100">
        <f t="shared" si="4"/>
        <v>1708.2467999999997</v>
      </c>
      <c r="D29" s="37">
        <v>15.72</v>
      </c>
      <c r="E29" s="100">
        <f t="shared" si="0"/>
        <v>169.21008</v>
      </c>
      <c r="F29" s="37">
        <f t="shared" si="24"/>
        <v>174</v>
      </c>
      <c r="G29" s="37">
        <f t="shared" si="25"/>
        <v>1873</v>
      </c>
      <c r="H29" s="37">
        <f t="shared" si="26"/>
        <v>2060</v>
      </c>
      <c r="I29" s="37" t="s">
        <v>48</v>
      </c>
      <c r="J29" s="37" t="s">
        <v>46</v>
      </c>
    </row>
    <row r="30" spans="1:41" x14ac:dyDescent="0.25">
      <c r="A30" s="37">
        <v>1101</v>
      </c>
      <c r="B30" s="37">
        <v>104.84</v>
      </c>
      <c r="C30" s="100">
        <f t="shared" si="4"/>
        <v>1128.49776</v>
      </c>
      <c r="D30" s="37">
        <v>9.4</v>
      </c>
      <c r="E30" s="100">
        <f t="shared" si="0"/>
        <v>101.1816</v>
      </c>
      <c r="F30" s="37">
        <f t="shared" si="1"/>
        <v>114</v>
      </c>
      <c r="G30" s="37">
        <f t="shared" si="2"/>
        <v>1227</v>
      </c>
      <c r="H30" s="37">
        <f t="shared" si="3"/>
        <v>1350</v>
      </c>
      <c r="I30" s="37" t="s">
        <v>37</v>
      </c>
      <c r="J30" s="37" t="s">
        <v>43</v>
      </c>
    </row>
    <row r="31" spans="1:41" x14ac:dyDescent="0.25">
      <c r="A31" s="37">
        <v>1102</v>
      </c>
      <c r="B31" s="37">
        <v>98.14</v>
      </c>
      <c r="C31" s="100">
        <f t="shared" si="4"/>
        <v>1056.37896</v>
      </c>
      <c r="D31" s="37">
        <v>4.3600000000000003</v>
      </c>
      <c r="E31" s="100">
        <f t="shared" si="0"/>
        <v>46.931040000000003</v>
      </c>
      <c r="F31" s="37">
        <f t="shared" si="1"/>
        <v>103</v>
      </c>
      <c r="G31" s="37">
        <f t="shared" si="2"/>
        <v>1109</v>
      </c>
      <c r="H31" s="37">
        <f t="shared" si="3"/>
        <v>1220</v>
      </c>
      <c r="I31" s="37" t="s">
        <v>37</v>
      </c>
      <c r="J31" s="37" t="s">
        <v>43</v>
      </c>
    </row>
    <row r="32" spans="1:41" x14ac:dyDescent="0.25">
      <c r="A32" s="37">
        <v>1103</v>
      </c>
      <c r="B32" s="37">
        <v>158.69999999999999</v>
      </c>
      <c r="C32" s="100">
        <f t="shared" si="4"/>
        <v>1708.2467999999997</v>
      </c>
      <c r="D32" s="37">
        <v>15.72</v>
      </c>
      <c r="E32" s="100">
        <f t="shared" si="0"/>
        <v>169.21008</v>
      </c>
      <c r="F32" s="37">
        <f t="shared" si="1"/>
        <v>174</v>
      </c>
      <c r="G32" s="37">
        <f t="shared" si="2"/>
        <v>1873</v>
      </c>
      <c r="H32" s="37">
        <f t="shared" si="3"/>
        <v>2060</v>
      </c>
      <c r="I32" s="37" t="s">
        <v>48</v>
      </c>
      <c r="J32" s="37" t="s">
        <v>46</v>
      </c>
    </row>
    <row r="33" spans="1:26" x14ac:dyDescent="0.25">
      <c r="A33" s="37">
        <v>1201</v>
      </c>
      <c r="B33" s="37">
        <v>104.84</v>
      </c>
      <c r="C33" s="100">
        <f t="shared" si="4"/>
        <v>1128.49776</v>
      </c>
      <c r="D33" s="37">
        <v>9.4</v>
      </c>
      <c r="E33" s="100">
        <f t="shared" si="0"/>
        <v>101.1816</v>
      </c>
      <c r="F33" s="37">
        <f t="shared" ref="F33:F35" si="27">ROUND(D33+B33,0)</f>
        <v>114</v>
      </c>
      <c r="G33" s="37">
        <f t="shared" ref="G33:G35" si="28">ROUND(F33*10.764,0)</f>
        <v>1227</v>
      </c>
      <c r="H33" s="37">
        <f t="shared" ref="H33:H35" si="29">ROUND(G33*1.1,0)</f>
        <v>1350</v>
      </c>
      <c r="I33" s="37" t="s">
        <v>37</v>
      </c>
      <c r="J33" s="37" t="s">
        <v>43</v>
      </c>
    </row>
    <row r="34" spans="1:26" x14ac:dyDescent="0.25">
      <c r="A34" s="37">
        <v>1202</v>
      </c>
      <c r="B34" s="37">
        <v>98.14</v>
      </c>
      <c r="C34" s="100">
        <f t="shared" si="4"/>
        <v>1056.37896</v>
      </c>
      <c r="D34" s="37">
        <v>4.3600000000000003</v>
      </c>
      <c r="E34" s="100">
        <f t="shared" si="0"/>
        <v>46.931040000000003</v>
      </c>
      <c r="F34" s="37">
        <f t="shared" si="27"/>
        <v>103</v>
      </c>
      <c r="G34" s="37">
        <f t="shared" si="28"/>
        <v>1109</v>
      </c>
      <c r="H34" s="37">
        <f t="shared" si="29"/>
        <v>1220</v>
      </c>
      <c r="I34" s="37" t="s">
        <v>37</v>
      </c>
      <c r="J34" s="37" t="s">
        <v>43</v>
      </c>
    </row>
    <row r="35" spans="1:26" x14ac:dyDescent="0.25">
      <c r="A35" s="37">
        <v>1203</v>
      </c>
      <c r="B35" s="37">
        <v>158.69999999999999</v>
      </c>
      <c r="C35" s="100">
        <f t="shared" si="4"/>
        <v>1708.2467999999997</v>
      </c>
      <c r="D35" s="37">
        <v>15.72</v>
      </c>
      <c r="E35" s="100">
        <f t="shared" si="0"/>
        <v>169.21008</v>
      </c>
      <c r="F35" s="37">
        <f t="shared" si="27"/>
        <v>174</v>
      </c>
      <c r="G35" s="37">
        <f t="shared" si="28"/>
        <v>1873</v>
      </c>
      <c r="H35" s="37">
        <f t="shared" si="29"/>
        <v>2060</v>
      </c>
      <c r="I35" s="37" t="s">
        <v>48</v>
      </c>
      <c r="J35" s="37" t="s">
        <v>46</v>
      </c>
    </row>
    <row r="36" spans="1:26" x14ac:dyDescent="0.25">
      <c r="A36" s="37">
        <v>1301</v>
      </c>
      <c r="B36" s="37">
        <v>104.84</v>
      </c>
      <c r="C36" s="100">
        <f t="shared" si="4"/>
        <v>1128.49776</v>
      </c>
      <c r="D36" s="37">
        <v>9.4</v>
      </c>
      <c r="E36" s="100">
        <f t="shared" si="0"/>
        <v>101.1816</v>
      </c>
      <c r="F36" s="37">
        <f t="shared" ref="F36:F38" si="30">ROUND(D36+B36,0)</f>
        <v>114</v>
      </c>
      <c r="G36" s="37">
        <f t="shared" ref="G36:G38" si="31">ROUND(F36*10.764,0)</f>
        <v>1227</v>
      </c>
      <c r="H36" s="37">
        <f t="shared" ref="H36:H38" si="32">ROUND(G36*1.1,0)</f>
        <v>1350</v>
      </c>
      <c r="I36" s="37" t="s">
        <v>37</v>
      </c>
      <c r="J36" s="37" t="s">
        <v>43</v>
      </c>
    </row>
    <row r="37" spans="1:26" x14ac:dyDescent="0.25">
      <c r="A37" s="37">
        <v>1302</v>
      </c>
      <c r="B37" s="37">
        <v>98.14</v>
      </c>
      <c r="C37" s="100">
        <f t="shared" si="4"/>
        <v>1056.37896</v>
      </c>
      <c r="D37" s="37">
        <v>4.3600000000000003</v>
      </c>
      <c r="E37" s="100">
        <f t="shared" si="0"/>
        <v>46.931040000000003</v>
      </c>
      <c r="F37" s="37">
        <f t="shared" si="30"/>
        <v>103</v>
      </c>
      <c r="G37" s="37">
        <f t="shared" si="31"/>
        <v>1109</v>
      </c>
      <c r="H37" s="37">
        <f t="shared" si="32"/>
        <v>1220</v>
      </c>
      <c r="I37" s="37" t="s">
        <v>37</v>
      </c>
      <c r="J37" s="37" t="s">
        <v>43</v>
      </c>
    </row>
    <row r="38" spans="1:26" x14ac:dyDescent="0.25">
      <c r="A38" s="37">
        <v>1303</v>
      </c>
      <c r="B38" s="37">
        <v>158.69999999999999</v>
      </c>
      <c r="C38" s="100">
        <f t="shared" si="4"/>
        <v>1708.2467999999997</v>
      </c>
      <c r="D38" s="37">
        <v>15.72</v>
      </c>
      <c r="E38" s="100">
        <f t="shared" si="0"/>
        <v>169.21008</v>
      </c>
      <c r="F38" s="37">
        <f t="shared" si="30"/>
        <v>174</v>
      </c>
      <c r="G38" s="37">
        <f t="shared" si="31"/>
        <v>1873</v>
      </c>
      <c r="H38" s="37">
        <f t="shared" si="32"/>
        <v>2060</v>
      </c>
      <c r="I38" s="37" t="s">
        <v>48</v>
      </c>
      <c r="J38" s="37" t="s">
        <v>46</v>
      </c>
    </row>
    <row r="39" spans="1:26" x14ac:dyDescent="0.25">
      <c r="A39" s="37">
        <v>1401</v>
      </c>
      <c r="B39" s="37">
        <v>110.88</v>
      </c>
      <c r="C39" s="100">
        <f t="shared" si="4"/>
        <v>1193.5123199999998</v>
      </c>
      <c r="D39" s="37">
        <v>11.08</v>
      </c>
      <c r="E39" s="100">
        <f t="shared" si="0"/>
        <v>119.26512</v>
      </c>
      <c r="F39" s="37">
        <f t="shared" si="1"/>
        <v>122</v>
      </c>
      <c r="G39" s="37">
        <f t="shared" si="2"/>
        <v>1313</v>
      </c>
      <c r="H39" s="37">
        <f t="shared" si="3"/>
        <v>1444</v>
      </c>
      <c r="I39" s="37" t="s">
        <v>37</v>
      </c>
      <c r="J39" s="37" t="s">
        <v>43</v>
      </c>
      <c r="Z39" s="5"/>
    </row>
    <row r="40" spans="1:26" x14ac:dyDescent="0.25">
      <c r="A40" s="37">
        <v>1402</v>
      </c>
      <c r="B40" s="37">
        <v>104.16</v>
      </c>
      <c r="C40" s="100">
        <f t="shared" si="4"/>
        <v>1121.17824</v>
      </c>
      <c r="D40" s="37">
        <v>6.06</v>
      </c>
      <c r="E40" s="100">
        <f t="shared" si="0"/>
        <v>65.229839999999996</v>
      </c>
      <c r="F40" s="37">
        <f t="shared" si="1"/>
        <v>110</v>
      </c>
      <c r="G40" s="37">
        <f t="shared" si="2"/>
        <v>1184</v>
      </c>
      <c r="H40" s="37">
        <f t="shared" si="3"/>
        <v>1302</v>
      </c>
      <c r="I40" s="37" t="s">
        <v>38</v>
      </c>
      <c r="J40" s="37" t="s">
        <v>43</v>
      </c>
    </row>
    <row r="41" spans="1:26" x14ac:dyDescent="0.25">
      <c r="A41" s="37">
        <v>1403</v>
      </c>
      <c r="B41" s="37">
        <v>158.69999999999999</v>
      </c>
      <c r="C41" s="100">
        <f t="shared" si="4"/>
        <v>1708.2467999999997</v>
      </c>
      <c r="D41" s="37">
        <v>15.72</v>
      </c>
      <c r="E41" s="100">
        <f t="shared" si="0"/>
        <v>169.21008</v>
      </c>
      <c r="F41" s="37">
        <f t="shared" si="1"/>
        <v>174</v>
      </c>
      <c r="G41" s="37">
        <f t="shared" si="2"/>
        <v>1873</v>
      </c>
      <c r="H41" s="37">
        <f t="shared" si="3"/>
        <v>2060</v>
      </c>
      <c r="I41" s="37" t="s">
        <v>48</v>
      </c>
      <c r="J41" s="37" t="s">
        <v>46</v>
      </c>
    </row>
    <row r="42" spans="1:26" x14ac:dyDescent="0.25">
      <c r="A42" s="37">
        <v>1501</v>
      </c>
      <c r="B42" s="37">
        <v>110.88</v>
      </c>
      <c r="C42" s="100">
        <f t="shared" si="4"/>
        <v>1193.5123199999998</v>
      </c>
      <c r="D42" s="37">
        <v>11.08</v>
      </c>
      <c r="E42" s="100">
        <f t="shared" si="0"/>
        <v>119.26512</v>
      </c>
      <c r="F42" s="37">
        <f t="shared" ref="F42:F43" si="33">ROUND(D42+B42,0)</f>
        <v>122</v>
      </c>
      <c r="G42" s="37">
        <f t="shared" ref="G42:G43" si="34">ROUND(F42*10.764,0)</f>
        <v>1313</v>
      </c>
      <c r="H42" s="37">
        <f t="shared" ref="H42:H43" si="35">ROUND(G42*1.1,0)</f>
        <v>1444</v>
      </c>
      <c r="I42" s="37" t="s">
        <v>37</v>
      </c>
      <c r="J42" s="37" t="s">
        <v>43</v>
      </c>
    </row>
    <row r="43" spans="1:26" x14ac:dyDescent="0.25">
      <c r="A43" s="37">
        <v>1502</v>
      </c>
      <c r="B43" s="37">
        <v>104.16</v>
      </c>
      <c r="C43" s="100">
        <f t="shared" si="4"/>
        <v>1121.17824</v>
      </c>
      <c r="D43" s="37">
        <v>6.06</v>
      </c>
      <c r="E43" s="100">
        <f t="shared" si="0"/>
        <v>65.229839999999996</v>
      </c>
      <c r="F43" s="37">
        <f t="shared" si="33"/>
        <v>110</v>
      </c>
      <c r="G43" s="37">
        <f t="shared" si="34"/>
        <v>1184</v>
      </c>
      <c r="H43" s="37">
        <f t="shared" si="35"/>
        <v>1302</v>
      </c>
      <c r="I43" s="37" t="s">
        <v>38</v>
      </c>
      <c r="J43" s="37" t="s">
        <v>43</v>
      </c>
    </row>
    <row r="44" spans="1:26" x14ac:dyDescent="0.25">
      <c r="A44" s="37">
        <v>1503</v>
      </c>
      <c r="B44" s="37">
        <v>158.69999999999999</v>
      </c>
      <c r="C44" s="100">
        <f t="shared" si="4"/>
        <v>1708.2467999999997</v>
      </c>
      <c r="D44" s="37">
        <v>15.72</v>
      </c>
      <c r="E44" s="100">
        <f t="shared" si="0"/>
        <v>169.21008</v>
      </c>
      <c r="F44" s="37">
        <f t="shared" si="1"/>
        <v>174</v>
      </c>
      <c r="G44" s="37">
        <f t="shared" si="2"/>
        <v>1873</v>
      </c>
      <c r="H44" s="37">
        <f t="shared" si="3"/>
        <v>2060</v>
      </c>
      <c r="I44" s="37" t="s">
        <v>48</v>
      </c>
      <c r="J44" s="37" t="s">
        <v>46</v>
      </c>
    </row>
    <row r="45" spans="1:26" x14ac:dyDescent="0.25">
      <c r="A45" s="37">
        <v>1601</v>
      </c>
      <c r="B45" s="37">
        <v>110.88</v>
      </c>
      <c r="C45" s="100">
        <f t="shared" si="4"/>
        <v>1193.5123199999998</v>
      </c>
      <c r="D45" s="37">
        <v>11.08</v>
      </c>
      <c r="E45" s="100">
        <f t="shared" si="0"/>
        <v>119.26512</v>
      </c>
      <c r="F45" s="37">
        <f t="shared" si="1"/>
        <v>122</v>
      </c>
      <c r="G45" s="37">
        <f t="shared" si="2"/>
        <v>1313</v>
      </c>
      <c r="H45" s="37">
        <f t="shared" si="3"/>
        <v>1444</v>
      </c>
      <c r="I45" s="37" t="s">
        <v>38</v>
      </c>
      <c r="J45" s="37" t="s">
        <v>43</v>
      </c>
    </row>
    <row r="46" spans="1:26" x14ac:dyDescent="0.25">
      <c r="A46" s="37">
        <v>1602</v>
      </c>
      <c r="B46" s="37">
        <v>104.16</v>
      </c>
      <c r="C46" s="100">
        <f t="shared" si="4"/>
        <v>1121.17824</v>
      </c>
      <c r="D46" s="37">
        <v>6.06</v>
      </c>
      <c r="E46" s="100">
        <f t="shared" si="0"/>
        <v>65.229839999999996</v>
      </c>
      <c r="F46" s="37">
        <f t="shared" ref="F46" si="36">ROUND(D46+B46,0)</f>
        <v>110</v>
      </c>
      <c r="G46" s="37">
        <f t="shared" ref="G46" si="37">ROUND(F46*10.764,0)</f>
        <v>1184</v>
      </c>
      <c r="H46" s="37">
        <f t="shared" ref="H46" si="38">ROUND(G46*1.1,0)</f>
        <v>1302</v>
      </c>
      <c r="I46" s="37" t="s">
        <v>38</v>
      </c>
      <c r="J46" s="37" t="s">
        <v>43</v>
      </c>
    </row>
    <row r="47" spans="1:26" x14ac:dyDescent="0.25">
      <c r="A47" s="37">
        <v>1603</v>
      </c>
      <c r="B47" s="37">
        <v>158.69999999999999</v>
      </c>
      <c r="C47" s="100">
        <f t="shared" si="4"/>
        <v>1708.2467999999997</v>
      </c>
      <c r="D47" s="37">
        <v>15.72</v>
      </c>
      <c r="E47" s="100">
        <f t="shared" si="0"/>
        <v>169.21008</v>
      </c>
      <c r="F47" s="37">
        <f t="shared" ref="F47" si="39">ROUND(D47+B47,0)</f>
        <v>174</v>
      </c>
      <c r="G47" s="37">
        <f t="shared" ref="G47" si="40">ROUND(F47*10.764,0)</f>
        <v>1873</v>
      </c>
      <c r="H47" s="37">
        <f t="shared" ref="H47" si="41">ROUND(G47*1.1,0)</f>
        <v>2060</v>
      </c>
      <c r="I47" s="37" t="s">
        <v>38</v>
      </c>
      <c r="J47" s="37" t="s">
        <v>46</v>
      </c>
    </row>
    <row r="48" spans="1:26" x14ac:dyDescent="0.25">
      <c r="A48" s="37">
        <v>1701</v>
      </c>
      <c r="B48" s="37">
        <v>110.88</v>
      </c>
      <c r="C48" s="100">
        <f t="shared" si="4"/>
        <v>1193.5123199999998</v>
      </c>
      <c r="D48" s="37">
        <v>11.08</v>
      </c>
      <c r="E48" s="100">
        <f t="shared" si="0"/>
        <v>119.26512</v>
      </c>
      <c r="F48" s="37">
        <f t="shared" si="1"/>
        <v>122</v>
      </c>
      <c r="G48" s="37">
        <f t="shared" si="2"/>
        <v>1313</v>
      </c>
      <c r="H48" s="37">
        <f t="shared" si="3"/>
        <v>1444</v>
      </c>
      <c r="I48" s="37" t="s">
        <v>38</v>
      </c>
      <c r="J48" s="37" t="s">
        <v>43</v>
      </c>
    </row>
    <row r="49" spans="1:10" x14ac:dyDescent="0.25">
      <c r="A49" s="37">
        <v>1702</v>
      </c>
      <c r="B49" s="37">
        <v>104.16</v>
      </c>
      <c r="C49" s="100">
        <f t="shared" si="4"/>
        <v>1121.17824</v>
      </c>
      <c r="D49" s="37">
        <v>6.06</v>
      </c>
      <c r="E49" s="100">
        <f t="shared" si="0"/>
        <v>65.229839999999996</v>
      </c>
      <c r="F49" s="37">
        <f t="shared" ref="F49" si="42">ROUND(D49+B49,0)</f>
        <v>110</v>
      </c>
      <c r="G49" s="37">
        <f t="shared" ref="G49" si="43">ROUND(F49*10.764,0)</f>
        <v>1184</v>
      </c>
      <c r="H49" s="37">
        <f t="shared" ref="H49" si="44">ROUND(G49*1.1,0)</f>
        <v>1302</v>
      </c>
      <c r="I49" s="37" t="s">
        <v>38</v>
      </c>
      <c r="J49" s="37" t="s">
        <v>43</v>
      </c>
    </row>
    <row r="50" spans="1:10" x14ac:dyDescent="0.25">
      <c r="A50" s="37">
        <v>1703</v>
      </c>
      <c r="B50" s="37">
        <v>158.69999999999999</v>
      </c>
      <c r="C50" s="100">
        <f t="shared" si="4"/>
        <v>1708.2467999999997</v>
      </c>
      <c r="D50" s="37">
        <v>15.72</v>
      </c>
      <c r="E50" s="100">
        <f t="shared" si="0"/>
        <v>169.21008</v>
      </c>
      <c r="F50" s="37">
        <f t="shared" ref="F50" si="45">ROUND(D50+B50,0)</f>
        <v>174</v>
      </c>
      <c r="G50" s="37">
        <f t="shared" ref="G50" si="46">ROUND(F50*10.764,0)</f>
        <v>1873</v>
      </c>
      <c r="H50" s="37">
        <f t="shared" ref="H50" si="47">ROUND(G50*1.1,0)</f>
        <v>2060</v>
      </c>
      <c r="I50" s="37" t="s">
        <v>38</v>
      </c>
      <c r="J50" s="37" t="s">
        <v>46</v>
      </c>
    </row>
    <row r="51" spans="1:10" x14ac:dyDescent="0.25">
      <c r="A51" s="37">
        <v>1801</v>
      </c>
      <c r="B51" s="37">
        <v>110.88</v>
      </c>
      <c r="C51" s="100">
        <f t="shared" si="4"/>
        <v>1193.5123199999998</v>
      </c>
      <c r="D51" s="37">
        <v>11.08</v>
      </c>
      <c r="E51" s="100">
        <f t="shared" si="0"/>
        <v>119.26512</v>
      </c>
      <c r="F51" s="37">
        <f t="shared" ref="F51:F52" si="48">ROUND(D51+B51,0)</f>
        <v>122</v>
      </c>
      <c r="G51" s="37">
        <f t="shared" ref="G51:G52" si="49">ROUND(F51*10.764,0)</f>
        <v>1313</v>
      </c>
      <c r="H51" s="37">
        <f t="shared" ref="H51:H52" si="50">ROUND(G51*1.1,0)</f>
        <v>1444</v>
      </c>
      <c r="I51" s="37" t="s">
        <v>37</v>
      </c>
      <c r="J51" s="37" t="s">
        <v>43</v>
      </c>
    </row>
    <row r="52" spans="1:10" x14ac:dyDescent="0.25">
      <c r="A52" s="37">
        <v>1802</v>
      </c>
      <c r="B52" s="37">
        <v>104.16</v>
      </c>
      <c r="C52" s="100">
        <f t="shared" si="4"/>
        <v>1121.17824</v>
      </c>
      <c r="D52" s="37">
        <v>6.06</v>
      </c>
      <c r="E52" s="100">
        <f t="shared" si="0"/>
        <v>65.229839999999996</v>
      </c>
      <c r="F52" s="37">
        <f t="shared" si="48"/>
        <v>110</v>
      </c>
      <c r="G52" s="37">
        <f t="shared" si="49"/>
        <v>1184</v>
      </c>
      <c r="H52" s="37">
        <f t="shared" si="50"/>
        <v>1302</v>
      </c>
      <c r="I52" s="37" t="s">
        <v>38</v>
      </c>
      <c r="J52" s="37" t="s">
        <v>43</v>
      </c>
    </row>
    <row r="53" spans="1:10" x14ac:dyDescent="0.25">
      <c r="A53" s="37">
        <v>1803</v>
      </c>
      <c r="B53" s="37">
        <v>158.69999999999999</v>
      </c>
      <c r="C53" s="100">
        <f t="shared" si="4"/>
        <v>1708.2467999999997</v>
      </c>
      <c r="D53" s="37">
        <v>15.72</v>
      </c>
      <c r="E53" s="100">
        <f t="shared" si="0"/>
        <v>169.21008</v>
      </c>
      <c r="F53" s="37">
        <f t="shared" ref="F53" si="51">ROUND(D53+B53,0)</f>
        <v>174</v>
      </c>
      <c r="G53" s="37">
        <f t="shared" ref="G53" si="52">ROUND(F53*10.764,0)</f>
        <v>1873</v>
      </c>
      <c r="H53" s="37">
        <f t="shared" ref="H53" si="53">ROUND(G53*1.1,0)</f>
        <v>2060</v>
      </c>
      <c r="I53" s="37" t="s">
        <v>38</v>
      </c>
      <c r="J53" s="37" t="s">
        <v>46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3"/>
  <sheetViews>
    <sheetView zoomScale="145" zoomScaleNormal="145" workbookViewId="0">
      <selection sqref="A1:J1048576"/>
    </sheetView>
  </sheetViews>
  <sheetFormatPr defaultRowHeight="15" x14ac:dyDescent="0.25"/>
  <cols>
    <col min="1" max="1" width="3.28515625" style="165" bestFit="1" customWidth="1"/>
    <col min="2" max="2" width="7.5703125" style="166" bestFit="1" customWidth="1"/>
    <col min="3" max="3" width="13.7109375" style="166" customWidth="1"/>
    <col min="4" max="4" width="10.42578125" style="166" customWidth="1"/>
    <col min="5" max="6" width="9.140625" style="166"/>
    <col min="7" max="7" width="19.28515625" style="166" customWidth="1"/>
    <col min="8" max="8" width="21" style="166" customWidth="1"/>
    <col min="9" max="9" width="9.140625" style="165"/>
    <col min="10" max="10" width="19.42578125" style="165" customWidth="1"/>
  </cols>
  <sheetData>
    <row r="1" spans="1:12" s="88" customFormat="1" ht="16.5" x14ac:dyDescent="0.25">
      <c r="A1" s="156" t="s">
        <v>6</v>
      </c>
      <c r="B1" s="156" t="s">
        <v>12</v>
      </c>
      <c r="C1" s="156"/>
      <c r="D1" s="156" t="s">
        <v>7</v>
      </c>
      <c r="E1" s="156" t="s">
        <v>8</v>
      </c>
      <c r="F1" s="156" t="s">
        <v>9</v>
      </c>
      <c r="G1" s="156" t="s">
        <v>10</v>
      </c>
      <c r="H1" s="156" t="s">
        <v>11</v>
      </c>
      <c r="I1" s="157"/>
      <c r="J1" s="157"/>
      <c r="K1" s="87"/>
      <c r="L1" s="87"/>
    </row>
    <row r="2" spans="1:12" s="92" customFormat="1" ht="25.5" x14ac:dyDescent="0.25">
      <c r="A2" s="135">
        <v>1</v>
      </c>
      <c r="B2" s="143" t="s">
        <v>95</v>
      </c>
      <c r="C2" s="158" t="s">
        <v>122</v>
      </c>
      <c r="D2" s="143">
        <v>14</v>
      </c>
      <c r="E2" s="159">
        <f>'Aaradhya One Park'!G17</f>
        <v>70653</v>
      </c>
      <c r="F2" s="137">
        <f>'Aaradhya One Park'!H17</f>
        <v>77718.299999999988</v>
      </c>
      <c r="G2" s="160">
        <v>530974950</v>
      </c>
      <c r="H2" s="160">
        <v>573452946</v>
      </c>
      <c r="I2" s="161"/>
      <c r="J2" s="161"/>
      <c r="K2" s="91"/>
      <c r="L2" s="91"/>
    </row>
    <row r="3" spans="1:12" s="92" customFormat="1" ht="38.25" x14ac:dyDescent="0.25">
      <c r="A3" s="135">
        <v>2</v>
      </c>
      <c r="B3" s="143" t="s">
        <v>96</v>
      </c>
      <c r="C3" s="158" t="s">
        <v>123</v>
      </c>
      <c r="D3" s="143">
        <f>26+9+17</f>
        <v>52</v>
      </c>
      <c r="E3" s="159">
        <f>'Aaradhya One Park'!G73</f>
        <v>49975</v>
      </c>
      <c r="F3" s="137">
        <f>'Aaradhya One Park'!H73</f>
        <v>54972.500000000029</v>
      </c>
      <c r="G3" s="160">
        <v>293243100</v>
      </c>
      <c r="H3" s="160">
        <v>316702548</v>
      </c>
      <c r="I3" s="161"/>
      <c r="J3" s="161"/>
      <c r="K3" s="91"/>
      <c r="L3" s="91"/>
    </row>
    <row r="4" spans="1:12" s="92" customFormat="1" ht="25.5" x14ac:dyDescent="0.25">
      <c r="A4" s="135">
        <v>3</v>
      </c>
      <c r="B4" s="143" t="s">
        <v>97</v>
      </c>
      <c r="C4" s="158" t="s">
        <v>124</v>
      </c>
      <c r="D4" s="143">
        <f>15+17</f>
        <v>32</v>
      </c>
      <c r="E4" s="159">
        <f>'Aaradhya One Park'!G110</f>
        <v>55049</v>
      </c>
      <c r="F4" s="137">
        <f>'Aaradhya One Park'!H110</f>
        <v>55426.80000000001</v>
      </c>
      <c r="G4" s="160"/>
      <c r="H4" s="160"/>
      <c r="I4" s="161"/>
      <c r="J4" s="161"/>
      <c r="K4" s="91"/>
      <c r="L4" s="91"/>
    </row>
    <row r="5" spans="1:12" s="92" customFormat="1" ht="25.5" x14ac:dyDescent="0.25">
      <c r="A5" s="135">
        <v>4</v>
      </c>
      <c r="B5" s="143" t="s">
        <v>103</v>
      </c>
      <c r="C5" s="158" t="s">
        <v>125</v>
      </c>
      <c r="D5" s="143">
        <f>35+17</f>
        <v>52</v>
      </c>
      <c r="E5" s="159">
        <f>'Aaradhya One Park'!G167</f>
        <v>74772</v>
      </c>
      <c r="F5" s="137">
        <f>'Aaradhya One Park'!H167</f>
        <v>78988.800000000003</v>
      </c>
      <c r="G5" s="160"/>
      <c r="H5" s="160"/>
      <c r="I5" s="161"/>
      <c r="J5" s="161"/>
      <c r="K5" s="91"/>
      <c r="L5" s="91"/>
    </row>
    <row r="6" spans="1:12" s="92" customFormat="1" ht="25.5" x14ac:dyDescent="0.25">
      <c r="A6" s="135">
        <v>5</v>
      </c>
      <c r="B6" s="143" t="s">
        <v>104</v>
      </c>
      <c r="C6" s="158" t="s">
        <v>126</v>
      </c>
      <c r="D6" s="143">
        <f>31+1</f>
        <v>32</v>
      </c>
      <c r="E6" s="137">
        <f>'Aaradhya One Park'!G204</f>
        <v>62911</v>
      </c>
      <c r="F6" s="137">
        <f>'Aaradhya One Park'!H204</f>
        <v>69202.099999999962</v>
      </c>
      <c r="G6" s="136"/>
      <c r="H6" s="136"/>
      <c r="I6" s="161"/>
      <c r="J6" s="162" t="e">
        <f>#REF!*3000</f>
        <v>#REF!</v>
      </c>
      <c r="K6" s="91"/>
      <c r="L6" s="91"/>
    </row>
    <row r="7" spans="1:12" s="92" customFormat="1" ht="25.5" x14ac:dyDescent="0.25">
      <c r="A7" s="135">
        <v>6</v>
      </c>
      <c r="B7" s="143" t="s">
        <v>106</v>
      </c>
      <c r="C7" s="158" t="s">
        <v>127</v>
      </c>
      <c r="D7" s="143">
        <f>25+9</f>
        <v>34</v>
      </c>
      <c r="E7" s="137">
        <f>'Aaradhya One Park'!G243</f>
        <v>48010</v>
      </c>
      <c r="F7" s="137">
        <f>'Aaradhya One Park'!H243</f>
        <v>52811.000000000022</v>
      </c>
      <c r="G7" s="136"/>
      <c r="H7" s="136"/>
      <c r="I7" s="161"/>
      <c r="J7" s="163" t="e">
        <f>J6*13%</f>
        <v>#REF!</v>
      </c>
      <c r="K7" s="91"/>
      <c r="L7" s="91"/>
    </row>
    <row r="8" spans="1:12" s="92" customFormat="1" ht="12.75" x14ac:dyDescent="0.25">
      <c r="A8" s="135">
        <v>7</v>
      </c>
      <c r="B8" s="143" t="s">
        <v>107</v>
      </c>
      <c r="C8" s="158" t="s">
        <v>128</v>
      </c>
      <c r="D8" s="143">
        <f>49</f>
        <v>49</v>
      </c>
      <c r="E8" s="143">
        <f>'Aaradhya One Park'!G297</f>
        <v>57078</v>
      </c>
      <c r="F8" s="137">
        <f>'Aaradhya One Park'!H297</f>
        <v>61430.599999999955</v>
      </c>
      <c r="G8" s="136"/>
      <c r="H8" s="136"/>
      <c r="I8" s="161"/>
      <c r="J8" s="161"/>
    </row>
    <row r="9" spans="1:12" s="92" customFormat="1" ht="38.25" x14ac:dyDescent="0.25">
      <c r="A9" s="135">
        <v>8</v>
      </c>
      <c r="B9" s="143" t="s">
        <v>110</v>
      </c>
      <c r="C9" s="158" t="s">
        <v>129</v>
      </c>
      <c r="D9" s="143">
        <f>52+6+11</f>
        <v>69</v>
      </c>
      <c r="E9" s="143">
        <f>'Aaradhya One Park'!G371</f>
        <v>70325</v>
      </c>
      <c r="F9" s="137">
        <f>'Aaradhya One Park'!H371</f>
        <v>76189.299999999916</v>
      </c>
      <c r="G9" s="136"/>
      <c r="H9" s="136"/>
      <c r="I9" s="161"/>
      <c r="J9" s="161"/>
    </row>
    <row r="10" spans="1:12" s="92" customFormat="1" ht="51" x14ac:dyDescent="0.25">
      <c r="A10" s="135">
        <v>9</v>
      </c>
      <c r="B10" s="143" t="s">
        <v>108</v>
      </c>
      <c r="C10" s="158" t="s">
        <v>130</v>
      </c>
      <c r="D10" s="143">
        <f>17+16+16+1</f>
        <v>50</v>
      </c>
      <c r="E10" s="143">
        <f>'Aaradhya One Park'!G426</f>
        <v>58367</v>
      </c>
      <c r="F10" s="137">
        <f>'Aaradhya One Park'!H426</f>
        <v>63259.899999999987</v>
      </c>
      <c r="G10" s="135"/>
      <c r="H10" s="135"/>
      <c r="I10" s="164"/>
      <c r="J10" s="164"/>
    </row>
    <row r="11" spans="1:12" s="92" customFormat="1" ht="25.5" x14ac:dyDescent="0.25">
      <c r="A11" s="138">
        <v>10</v>
      </c>
      <c r="B11" s="143" t="s">
        <v>109</v>
      </c>
      <c r="C11" s="158" t="s">
        <v>131</v>
      </c>
      <c r="D11" s="143">
        <f>24+9</f>
        <v>33</v>
      </c>
      <c r="E11" s="137">
        <f>'Aaradhya One Park'!G463</f>
        <v>46525</v>
      </c>
      <c r="F11" s="137">
        <f>'Aaradhya One Park'!H463</f>
        <v>51177.5</v>
      </c>
      <c r="G11" s="135"/>
      <c r="H11" s="135"/>
      <c r="I11" s="164"/>
      <c r="J11" s="164"/>
    </row>
    <row r="12" spans="1:12" s="92" customFormat="1" ht="25.5" x14ac:dyDescent="0.25">
      <c r="A12" s="138">
        <v>11</v>
      </c>
      <c r="B12" s="143" t="s">
        <v>111</v>
      </c>
      <c r="C12" s="158" t="s">
        <v>132</v>
      </c>
      <c r="D12" s="143">
        <f>34+17</f>
        <v>51</v>
      </c>
      <c r="E12" s="143">
        <f>'Aaradhya One Park'!G518</f>
        <v>68069</v>
      </c>
      <c r="F12" s="137">
        <f>'Aaradhya One Park'!H518</f>
        <v>72811.200000000012</v>
      </c>
      <c r="G12" s="135"/>
      <c r="H12" s="135"/>
      <c r="I12" s="164"/>
      <c r="J12" s="164"/>
    </row>
    <row r="13" spans="1:12" x14ac:dyDescent="0.25">
      <c r="D13" s="167">
        <f>SUM(D2:D12)</f>
        <v>468</v>
      </c>
      <c r="E13" s="168">
        <f>SUM(E2:E12)</f>
        <v>661734</v>
      </c>
      <c r="F13" s="168">
        <f>SUM(F2:F12)</f>
        <v>713988</v>
      </c>
    </row>
  </sheetData>
  <phoneticPr fontId="1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679"/>
  <sheetViews>
    <sheetView topLeftCell="A79" zoomScale="175" zoomScaleNormal="175" workbookViewId="0">
      <selection activeCell="A48" sqref="A48"/>
    </sheetView>
  </sheetViews>
  <sheetFormatPr defaultRowHeight="15" x14ac:dyDescent="0.25"/>
  <cols>
    <col min="1" max="1" width="9.140625" style="54"/>
    <col min="2" max="2" width="10.7109375" style="56" customWidth="1"/>
    <col min="3" max="3" width="9.140625" style="56"/>
    <col min="4" max="4" width="10.28515625" style="56" customWidth="1"/>
    <col min="5" max="7" width="9.140625" style="56"/>
    <col min="8" max="8" width="12.42578125" style="56" customWidth="1"/>
    <col min="9" max="9" width="9.140625" style="56"/>
    <col min="10" max="10" width="6.85546875" style="56" customWidth="1"/>
    <col min="11" max="16384" width="9.140625" style="8"/>
  </cols>
  <sheetData>
    <row r="1" spans="1:18" x14ac:dyDescent="0.25">
      <c r="B1" s="81" t="s">
        <v>53</v>
      </c>
      <c r="C1" s="79"/>
    </row>
    <row r="2" spans="1:18" ht="27" x14ac:dyDescent="0.25">
      <c r="A2" s="57" t="s">
        <v>54</v>
      </c>
      <c r="B2" s="58" t="s">
        <v>0</v>
      </c>
      <c r="C2" s="57" t="s">
        <v>33</v>
      </c>
      <c r="D2" s="59" t="s">
        <v>93</v>
      </c>
      <c r="E2" s="57" t="s">
        <v>34</v>
      </c>
      <c r="F2" s="59" t="s">
        <v>92</v>
      </c>
      <c r="G2" s="57" t="s">
        <v>35</v>
      </c>
      <c r="H2" s="57" t="s">
        <v>36</v>
      </c>
      <c r="I2" s="57" t="s">
        <v>9</v>
      </c>
      <c r="J2" s="57"/>
      <c r="K2" s="49" t="s">
        <v>14</v>
      </c>
    </row>
    <row r="3" spans="1:18" x14ac:dyDescent="0.25">
      <c r="A3" s="11">
        <v>1</v>
      </c>
      <c r="B3" s="60">
        <v>201</v>
      </c>
      <c r="C3" s="54">
        <v>389.27</v>
      </c>
      <c r="D3" s="55">
        <f>C3*10.764</f>
        <v>4190.1022799999992</v>
      </c>
      <c r="E3" s="54">
        <v>20.97</v>
      </c>
      <c r="F3" s="55">
        <f>E3*10.764</f>
        <v>225.72107999999997</v>
      </c>
      <c r="G3" s="54">
        <v>410</v>
      </c>
      <c r="H3" s="54">
        <v>4413</v>
      </c>
      <c r="I3" s="54">
        <v>4854</v>
      </c>
      <c r="J3" s="54"/>
      <c r="K3" s="48" t="s">
        <v>46</v>
      </c>
    </row>
    <row r="4" spans="1:18" x14ac:dyDescent="0.25">
      <c r="A4" s="11">
        <v>2</v>
      </c>
      <c r="B4" s="60">
        <v>501</v>
      </c>
      <c r="C4" s="54">
        <v>389.27</v>
      </c>
      <c r="D4" s="55">
        <f t="shared" ref="D4:D25" si="0">C4*10.764</f>
        <v>4190.1022799999992</v>
      </c>
      <c r="E4" s="54">
        <v>20.97</v>
      </c>
      <c r="F4" s="55">
        <f t="shared" ref="F4:F25" si="1">E4*10.764</f>
        <v>225.72107999999997</v>
      </c>
      <c r="G4" s="54">
        <v>410</v>
      </c>
      <c r="H4" s="54">
        <v>4413</v>
      </c>
      <c r="I4" s="54">
        <v>4854</v>
      </c>
      <c r="J4" s="54"/>
      <c r="K4" s="48" t="s">
        <v>46</v>
      </c>
    </row>
    <row r="5" spans="1:18" s="50" customFormat="1" x14ac:dyDescent="0.25">
      <c r="A5" s="11">
        <v>3</v>
      </c>
      <c r="B5" s="60">
        <v>601</v>
      </c>
      <c r="C5" s="54">
        <v>389.27</v>
      </c>
      <c r="D5" s="55">
        <f t="shared" si="0"/>
        <v>4190.1022799999992</v>
      </c>
      <c r="E5" s="54">
        <v>20.97</v>
      </c>
      <c r="F5" s="55">
        <f t="shared" si="1"/>
        <v>225.72107999999997</v>
      </c>
      <c r="G5" s="54">
        <v>410</v>
      </c>
      <c r="H5" s="54">
        <v>4413</v>
      </c>
      <c r="I5" s="54">
        <v>4854</v>
      </c>
      <c r="J5" s="54"/>
      <c r="K5" s="48" t="s">
        <v>46</v>
      </c>
    </row>
    <row r="6" spans="1:18" x14ac:dyDescent="0.25">
      <c r="A6" s="11">
        <v>4</v>
      </c>
      <c r="B6" s="60">
        <v>701</v>
      </c>
      <c r="C6" s="54">
        <v>389.27</v>
      </c>
      <c r="D6" s="55">
        <f t="shared" si="0"/>
        <v>4190.1022799999992</v>
      </c>
      <c r="E6" s="54">
        <v>20.97</v>
      </c>
      <c r="F6" s="55">
        <f t="shared" si="1"/>
        <v>225.72107999999997</v>
      </c>
      <c r="G6" s="54">
        <v>410</v>
      </c>
      <c r="H6" s="54">
        <v>4413</v>
      </c>
      <c r="I6" s="54">
        <v>4854</v>
      </c>
      <c r="J6" s="54"/>
      <c r="K6" s="48" t="s">
        <v>46</v>
      </c>
    </row>
    <row r="7" spans="1:18" x14ac:dyDescent="0.25">
      <c r="A7" s="11">
        <v>5</v>
      </c>
      <c r="B7" s="60">
        <v>801</v>
      </c>
      <c r="C7" s="54">
        <v>389.27</v>
      </c>
      <c r="D7" s="55">
        <f t="shared" si="0"/>
        <v>4190.1022799999992</v>
      </c>
      <c r="E7" s="54">
        <v>20.97</v>
      </c>
      <c r="F7" s="55">
        <f t="shared" si="1"/>
        <v>225.72107999999997</v>
      </c>
      <c r="G7" s="54">
        <v>410</v>
      </c>
      <c r="H7" s="54">
        <v>4413</v>
      </c>
      <c r="I7" s="54">
        <v>4854</v>
      </c>
      <c r="J7" s="54"/>
      <c r="K7" s="48" t="s">
        <v>46</v>
      </c>
    </row>
    <row r="8" spans="1:18" x14ac:dyDescent="0.25">
      <c r="A8" s="11">
        <v>6</v>
      </c>
      <c r="B8" s="60">
        <v>901</v>
      </c>
      <c r="C8" s="54">
        <v>389.27</v>
      </c>
      <c r="D8" s="55">
        <f t="shared" si="0"/>
        <v>4190.1022799999992</v>
      </c>
      <c r="E8" s="54">
        <v>20.97</v>
      </c>
      <c r="F8" s="55">
        <f t="shared" si="1"/>
        <v>225.72107999999997</v>
      </c>
      <c r="G8" s="54">
        <v>410</v>
      </c>
      <c r="H8" s="54">
        <v>4413</v>
      </c>
      <c r="I8" s="54">
        <v>4854</v>
      </c>
      <c r="J8" s="54"/>
      <c r="K8" s="48" t="s">
        <v>46</v>
      </c>
    </row>
    <row r="9" spans="1:18" x14ac:dyDescent="0.25">
      <c r="A9" s="11">
        <v>7</v>
      </c>
      <c r="B9" s="60">
        <v>1001</v>
      </c>
      <c r="C9" s="54">
        <v>389.27</v>
      </c>
      <c r="D9" s="55">
        <f t="shared" si="0"/>
        <v>4190.1022799999992</v>
      </c>
      <c r="E9" s="54">
        <v>20.97</v>
      </c>
      <c r="F9" s="55">
        <f t="shared" si="1"/>
        <v>225.72107999999997</v>
      </c>
      <c r="G9" s="54">
        <v>410</v>
      </c>
      <c r="H9" s="54">
        <v>4413</v>
      </c>
      <c r="I9" s="54">
        <v>4854</v>
      </c>
      <c r="J9" s="54"/>
      <c r="K9" s="48" t="s">
        <v>46</v>
      </c>
    </row>
    <row r="10" spans="1:18" x14ac:dyDescent="0.25">
      <c r="A10" s="11">
        <v>8</v>
      </c>
      <c r="B10" s="60">
        <v>1101</v>
      </c>
      <c r="C10" s="54">
        <v>389.27</v>
      </c>
      <c r="D10" s="55">
        <f t="shared" si="0"/>
        <v>4190.1022799999992</v>
      </c>
      <c r="E10" s="54">
        <v>20.97</v>
      </c>
      <c r="F10" s="55">
        <f t="shared" si="1"/>
        <v>225.72107999999997</v>
      </c>
      <c r="G10" s="54">
        <v>410</v>
      </c>
      <c r="H10" s="54">
        <v>4413</v>
      </c>
      <c r="I10" s="54">
        <v>4854</v>
      </c>
      <c r="J10" s="54"/>
      <c r="K10" s="48" t="s">
        <v>46</v>
      </c>
    </row>
    <row r="11" spans="1:18" x14ac:dyDescent="0.25">
      <c r="A11" s="11">
        <v>9</v>
      </c>
      <c r="B11" s="60">
        <v>1201</v>
      </c>
      <c r="C11" s="54">
        <v>389.27</v>
      </c>
      <c r="D11" s="55">
        <f t="shared" si="0"/>
        <v>4190.1022799999992</v>
      </c>
      <c r="E11" s="54">
        <v>20.97</v>
      </c>
      <c r="F11" s="55">
        <f t="shared" si="1"/>
        <v>225.72107999999997</v>
      </c>
      <c r="G11" s="54">
        <v>410</v>
      </c>
      <c r="H11" s="54">
        <v>4413</v>
      </c>
      <c r="I11" s="54">
        <v>4854</v>
      </c>
      <c r="J11" s="54"/>
      <c r="K11" s="48" t="s">
        <v>46</v>
      </c>
    </row>
    <row r="12" spans="1:18" x14ac:dyDescent="0.25">
      <c r="A12" s="11">
        <v>10</v>
      </c>
      <c r="B12" s="60">
        <v>1301</v>
      </c>
      <c r="C12" s="54">
        <v>389.27</v>
      </c>
      <c r="D12" s="55">
        <f t="shared" si="0"/>
        <v>4190.1022799999992</v>
      </c>
      <c r="E12" s="54">
        <v>20.97</v>
      </c>
      <c r="F12" s="55">
        <f t="shared" si="1"/>
        <v>225.72107999999997</v>
      </c>
      <c r="G12" s="54">
        <v>410</v>
      </c>
      <c r="H12" s="54">
        <v>4413</v>
      </c>
      <c r="I12" s="54">
        <v>4854</v>
      </c>
      <c r="J12" s="54"/>
      <c r="K12" s="48" t="s">
        <v>46</v>
      </c>
    </row>
    <row r="13" spans="1:18" x14ac:dyDescent="0.25">
      <c r="A13" s="57">
        <v>10</v>
      </c>
      <c r="B13" s="60"/>
      <c r="C13" s="54"/>
      <c r="D13" s="55"/>
      <c r="E13" s="54"/>
      <c r="F13" s="54">
        <f t="shared" si="1"/>
        <v>0</v>
      </c>
      <c r="G13" s="54"/>
      <c r="H13" s="54"/>
      <c r="I13" s="54"/>
      <c r="J13" s="54"/>
      <c r="K13" s="48"/>
      <c r="P13" s="1"/>
      <c r="Q13" s="1"/>
      <c r="R13" s="1"/>
    </row>
    <row r="14" spans="1:18" x14ac:dyDescent="0.25">
      <c r="A14" s="57" t="s">
        <v>54</v>
      </c>
      <c r="B14" s="58" t="s">
        <v>0</v>
      </c>
      <c r="C14" s="57" t="s">
        <v>33</v>
      </c>
      <c r="D14" s="55"/>
      <c r="E14" s="57" t="s">
        <v>34</v>
      </c>
      <c r="F14" s="54"/>
      <c r="G14" s="57" t="s">
        <v>35</v>
      </c>
      <c r="H14" s="57" t="s">
        <v>36</v>
      </c>
      <c r="I14" s="57" t="s">
        <v>9</v>
      </c>
      <c r="J14" s="57"/>
      <c r="K14" s="49" t="s">
        <v>14</v>
      </c>
      <c r="P14" s="1"/>
      <c r="Q14" s="1"/>
      <c r="R14" s="1"/>
    </row>
    <row r="15" spans="1:18" x14ac:dyDescent="0.25">
      <c r="A15" s="11">
        <v>12</v>
      </c>
      <c r="B15" s="60">
        <v>1601</v>
      </c>
      <c r="C15" s="54">
        <v>148.63999999999999</v>
      </c>
      <c r="D15" s="55">
        <f t="shared" si="0"/>
        <v>1599.9609599999997</v>
      </c>
      <c r="E15" s="54">
        <v>0</v>
      </c>
      <c r="F15" s="54"/>
      <c r="G15" s="54">
        <v>149</v>
      </c>
      <c r="H15" s="54">
        <v>1604</v>
      </c>
      <c r="I15" s="54">
        <v>1764</v>
      </c>
      <c r="J15" s="54"/>
      <c r="K15" s="48"/>
    </row>
    <row r="16" spans="1:18" x14ac:dyDescent="0.25">
      <c r="A16" s="57">
        <v>1</v>
      </c>
      <c r="B16" s="61"/>
      <c r="D16" s="55"/>
      <c r="F16" s="54"/>
      <c r="H16" s="62"/>
    </row>
    <row r="17" spans="1:11" x14ac:dyDescent="0.25">
      <c r="A17" s="57" t="s">
        <v>54</v>
      </c>
      <c r="B17" s="58" t="s">
        <v>0</v>
      </c>
      <c r="C17" s="57" t="s">
        <v>33</v>
      </c>
      <c r="D17" s="55"/>
      <c r="E17" s="57" t="s">
        <v>34</v>
      </c>
      <c r="F17" s="54"/>
      <c r="G17" s="57" t="s">
        <v>35</v>
      </c>
      <c r="H17" s="57" t="s">
        <v>36</v>
      </c>
      <c r="I17" s="57" t="s">
        <v>9</v>
      </c>
      <c r="J17" s="57"/>
      <c r="K17" s="49" t="s">
        <v>14</v>
      </c>
    </row>
    <row r="18" spans="1:11" x14ac:dyDescent="0.25">
      <c r="A18" s="11">
        <v>13</v>
      </c>
      <c r="B18" s="60" t="s">
        <v>87</v>
      </c>
      <c r="C18" s="54">
        <v>380.66</v>
      </c>
      <c r="D18" s="55"/>
      <c r="E18" s="54">
        <v>29.26</v>
      </c>
      <c r="F18" s="55"/>
      <c r="G18" s="54">
        <f>C18+E18</f>
        <v>409.92</v>
      </c>
      <c r="H18" s="55">
        <f>G18*10.764</f>
        <v>4412.3788800000002</v>
      </c>
      <c r="I18" s="55">
        <f>H18*1.1</f>
        <v>4853.6167680000008</v>
      </c>
      <c r="J18" s="54"/>
      <c r="K18" s="48" t="s">
        <v>46</v>
      </c>
    </row>
    <row r="19" spans="1:11" x14ac:dyDescent="0.25">
      <c r="A19" s="11"/>
      <c r="B19" s="54"/>
      <c r="C19" s="54">
        <v>383.26</v>
      </c>
      <c r="D19" s="55"/>
      <c r="E19" s="54">
        <v>27.59</v>
      </c>
      <c r="F19" s="55"/>
      <c r="G19" s="54">
        <f t="shared" ref="G19:G20" si="2">C19+E19</f>
        <v>410.84999999999997</v>
      </c>
      <c r="H19" s="55">
        <f>G19*10.764</f>
        <v>4422.3893999999991</v>
      </c>
      <c r="I19" s="55">
        <f>H19*1.1</f>
        <v>4864.6283399999993</v>
      </c>
    </row>
    <row r="20" spans="1:11" x14ac:dyDescent="0.25">
      <c r="A20" s="63"/>
      <c r="B20" s="54"/>
      <c r="C20" s="54">
        <f>SUM(C18:C19)</f>
        <v>763.92000000000007</v>
      </c>
      <c r="D20" s="55">
        <f t="shared" si="0"/>
        <v>8222.8348800000003</v>
      </c>
      <c r="E20" s="54">
        <f>SUM(E18:E19)</f>
        <v>56.85</v>
      </c>
      <c r="F20" s="55">
        <f t="shared" si="1"/>
        <v>611.93340000000001</v>
      </c>
      <c r="G20" s="54">
        <f t="shared" si="2"/>
        <v>820.7700000000001</v>
      </c>
      <c r="H20" s="55">
        <f>SUM(H18:H19)</f>
        <v>8834.7682800000002</v>
      </c>
      <c r="I20" s="55">
        <f>SUM(I18:I19)</f>
        <v>9718.2451079999992</v>
      </c>
    </row>
    <row r="21" spans="1:11" x14ac:dyDescent="0.25">
      <c r="A21" s="64">
        <v>1</v>
      </c>
      <c r="D21" s="55"/>
      <c r="F21" s="54"/>
    </row>
    <row r="22" spans="1:11" x14ac:dyDescent="0.25">
      <c r="A22" s="57" t="s">
        <v>54</v>
      </c>
      <c r="B22" s="58" t="s">
        <v>0</v>
      </c>
      <c r="C22" s="57" t="s">
        <v>33</v>
      </c>
      <c r="D22" s="55"/>
      <c r="E22" s="57" t="s">
        <v>34</v>
      </c>
      <c r="F22" s="54"/>
      <c r="G22" s="57" t="s">
        <v>35</v>
      </c>
      <c r="H22" s="57" t="s">
        <v>36</v>
      </c>
      <c r="I22" s="57" t="s">
        <v>9</v>
      </c>
      <c r="J22" s="57"/>
      <c r="K22" s="49" t="s">
        <v>14</v>
      </c>
    </row>
    <row r="23" spans="1:11" x14ac:dyDescent="0.25">
      <c r="A23" s="11">
        <v>14</v>
      </c>
      <c r="B23" s="60" t="s">
        <v>86</v>
      </c>
      <c r="C23" s="54">
        <v>389.42</v>
      </c>
      <c r="D23" s="55"/>
      <c r="E23" s="54">
        <v>20.89</v>
      </c>
      <c r="F23" s="55"/>
      <c r="G23" s="55">
        <f>C23+E23</f>
        <v>410.31</v>
      </c>
      <c r="H23" s="55">
        <f>G23*10.764</f>
        <v>4416.5768399999997</v>
      </c>
      <c r="I23" s="55">
        <f>H23*1.1</f>
        <v>4858.2345240000004</v>
      </c>
      <c r="J23" s="54"/>
      <c r="K23" s="48" t="s">
        <v>39</v>
      </c>
    </row>
    <row r="24" spans="1:11" x14ac:dyDescent="0.25">
      <c r="A24" s="11"/>
      <c r="B24" s="60"/>
      <c r="C24" s="54">
        <v>386.65</v>
      </c>
      <c r="D24" s="55"/>
      <c r="E24" s="54">
        <v>22.93</v>
      </c>
      <c r="F24" s="55"/>
      <c r="G24" s="55">
        <f>C24+E24</f>
        <v>409.58</v>
      </c>
      <c r="H24" s="55">
        <f>G24*10.764</f>
        <v>4408.7191199999997</v>
      </c>
      <c r="I24" s="55">
        <f>H24*1.1</f>
        <v>4849.5910320000003</v>
      </c>
      <c r="J24" s="54"/>
      <c r="K24" s="48"/>
    </row>
    <row r="25" spans="1:11" x14ac:dyDescent="0.25">
      <c r="A25" s="65">
        <v>1</v>
      </c>
      <c r="C25" s="54">
        <f>SUM(C23:C24)</f>
        <v>776.06999999999994</v>
      </c>
      <c r="D25" s="55">
        <f t="shared" si="0"/>
        <v>8353.617479999999</v>
      </c>
      <c r="E25" s="54">
        <f>SUM(E23:E24)</f>
        <v>43.82</v>
      </c>
      <c r="F25" s="55">
        <f t="shared" si="1"/>
        <v>471.67847999999998</v>
      </c>
      <c r="G25" s="55">
        <f>SUM(G23:G24)</f>
        <v>819.89</v>
      </c>
      <c r="H25" s="55">
        <f>SUM(H23:H24)</f>
        <v>8825.2959599999995</v>
      </c>
      <c r="I25" s="54"/>
    </row>
    <row r="26" spans="1:11" x14ac:dyDescent="0.25">
      <c r="B26" s="81" t="s">
        <v>40</v>
      </c>
      <c r="C26" s="79"/>
    </row>
    <row r="27" spans="1:11" x14ac:dyDescent="0.25">
      <c r="A27" s="66" t="s">
        <v>54</v>
      </c>
      <c r="B27" s="67" t="s">
        <v>0</v>
      </c>
      <c r="C27" s="66" t="s">
        <v>75</v>
      </c>
      <c r="D27" s="66"/>
      <c r="E27" s="66" t="s">
        <v>34</v>
      </c>
      <c r="F27" s="66"/>
      <c r="G27" s="66" t="s">
        <v>35</v>
      </c>
      <c r="H27" s="66" t="s">
        <v>36</v>
      </c>
      <c r="I27" s="66" t="s">
        <v>9</v>
      </c>
      <c r="J27" s="66"/>
      <c r="K27" s="43" t="s">
        <v>14</v>
      </c>
    </row>
    <row r="28" spans="1:11" x14ac:dyDescent="0.25">
      <c r="A28" s="66">
        <v>1</v>
      </c>
      <c r="B28" s="66" t="s">
        <v>73</v>
      </c>
      <c r="C28" s="66">
        <v>75.23</v>
      </c>
      <c r="D28" s="83">
        <f>C28*10.764</f>
        <v>809.77571999999998</v>
      </c>
      <c r="E28" s="53">
        <v>0</v>
      </c>
      <c r="F28" s="53"/>
      <c r="G28" s="53">
        <f t="shared" ref="G28" si="3">ROUND(E28+C28,0)</f>
        <v>75</v>
      </c>
      <c r="H28" s="53">
        <f t="shared" ref="H28" si="4">ROUND(G28*10.764,0)</f>
        <v>807</v>
      </c>
      <c r="I28" s="53">
        <f t="shared" ref="I28" si="5">ROUND(H28*1.1,0)</f>
        <v>888</v>
      </c>
      <c r="J28" s="53" t="s">
        <v>38</v>
      </c>
      <c r="K28" s="42" t="s">
        <v>42</v>
      </c>
    </row>
    <row r="29" spans="1:11" x14ac:dyDescent="0.25">
      <c r="A29" s="65">
        <v>1</v>
      </c>
    </row>
    <row r="30" spans="1:11" ht="27" x14ac:dyDescent="0.25">
      <c r="A30" s="57" t="s">
        <v>54</v>
      </c>
      <c r="B30" s="58" t="s">
        <v>0</v>
      </c>
      <c r="C30" s="57" t="s">
        <v>33</v>
      </c>
      <c r="D30" s="59" t="s">
        <v>93</v>
      </c>
      <c r="E30" s="57" t="s">
        <v>34</v>
      </c>
      <c r="F30" s="57"/>
      <c r="G30" s="57" t="s">
        <v>35</v>
      </c>
      <c r="H30" s="57" t="s">
        <v>36</v>
      </c>
      <c r="I30" s="57" t="s">
        <v>9</v>
      </c>
      <c r="J30" s="57"/>
      <c r="K30" s="49" t="s">
        <v>14</v>
      </c>
    </row>
    <row r="31" spans="1:11" x14ac:dyDescent="0.25">
      <c r="A31" s="54">
        <v>2</v>
      </c>
      <c r="B31" s="60">
        <v>203</v>
      </c>
      <c r="C31" s="54">
        <v>58.99</v>
      </c>
      <c r="D31" s="55">
        <f>C31*10.764</f>
        <v>634.96835999999996</v>
      </c>
      <c r="E31" s="54">
        <v>0</v>
      </c>
      <c r="F31" s="54" t="s">
        <v>44</v>
      </c>
      <c r="G31" s="54">
        <v>59</v>
      </c>
      <c r="H31" s="54">
        <v>635</v>
      </c>
      <c r="I31" s="54">
        <v>699</v>
      </c>
      <c r="J31" s="54" t="s">
        <v>37</v>
      </c>
      <c r="K31" s="48" t="s">
        <v>44</v>
      </c>
    </row>
    <row r="32" spans="1:11" x14ac:dyDescent="0.25">
      <c r="A32" s="54">
        <v>3</v>
      </c>
      <c r="B32" s="60">
        <v>303</v>
      </c>
      <c r="C32" s="54">
        <v>58.99</v>
      </c>
      <c r="D32" s="55">
        <f t="shared" ref="D32:D87" si="6">C32*10.764</f>
        <v>634.96835999999996</v>
      </c>
      <c r="E32" s="54">
        <v>0</v>
      </c>
      <c r="F32" s="54" t="s">
        <v>44</v>
      </c>
      <c r="G32" s="54">
        <v>59</v>
      </c>
      <c r="H32" s="54">
        <v>635</v>
      </c>
      <c r="I32" s="54">
        <v>699</v>
      </c>
      <c r="J32" s="54" t="s">
        <v>37</v>
      </c>
      <c r="K32" s="48" t="s">
        <v>44</v>
      </c>
    </row>
    <row r="33" spans="1:21" x14ac:dyDescent="0.25">
      <c r="A33" s="54">
        <v>4</v>
      </c>
      <c r="B33" s="60">
        <v>403</v>
      </c>
      <c r="C33" s="54">
        <v>58.99</v>
      </c>
      <c r="D33" s="55">
        <f t="shared" si="6"/>
        <v>634.96835999999996</v>
      </c>
      <c r="E33" s="54">
        <v>0</v>
      </c>
      <c r="F33" s="54" t="s">
        <v>44</v>
      </c>
      <c r="G33" s="54">
        <v>59</v>
      </c>
      <c r="H33" s="54">
        <v>635</v>
      </c>
      <c r="I33" s="54">
        <v>699</v>
      </c>
      <c r="J33" s="54" t="s">
        <v>37</v>
      </c>
      <c r="K33" s="48" t="s">
        <v>44</v>
      </c>
    </row>
    <row r="34" spans="1:21" x14ac:dyDescent="0.25">
      <c r="A34" s="54">
        <v>5</v>
      </c>
      <c r="B34" s="60">
        <v>503</v>
      </c>
      <c r="C34" s="54">
        <v>58.99</v>
      </c>
      <c r="D34" s="55">
        <f t="shared" si="6"/>
        <v>634.96835999999996</v>
      </c>
      <c r="E34" s="54">
        <v>0</v>
      </c>
      <c r="F34" s="54" t="s">
        <v>44</v>
      </c>
      <c r="G34" s="54">
        <v>59</v>
      </c>
      <c r="H34" s="54">
        <v>635</v>
      </c>
      <c r="I34" s="54">
        <v>699</v>
      </c>
      <c r="J34" s="54" t="s">
        <v>37</v>
      </c>
      <c r="K34" s="48" t="s">
        <v>44</v>
      </c>
    </row>
    <row r="35" spans="1:21" x14ac:dyDescent="0.25">
      <c r="A35" s="54">
        <v>6</v>
      </c>
      <c r="B35" s="60">
        <v>603</v>
      </c>
      <c r="C35" s="54">
        <v>58.99</v>
      </c>
      <c r="D35" s="55">
        <f t="shared" si="6"/>
        <v>634.96835999999996</v>
      </c>
      <c r="E35" s="54">
        <v>0</v>
      </c>
      <c r="F35" s="54" t="s">
        <v>44</v>
      </c>
      <c r="G35" s="54">
        <v>59</v>
      </c>
      <c r="H35" s="54">
        <v>635</v>
      </c>
      <c r="I35" s="54">
        <v>699</v>
      </c>
      <c r="J35" s="54" t="s">
        <v>37</v>
      </c>
      <c r="K35" s="48" t="s">
        <v>44</v>
      </c>
    </row>
    <row r="36" spans="1:21" x14ac:dyDescent="0.25">
      <c r="A36" s="54">
        <v>7</v>
      </c>
      <c r="B36" s="60">
        <v>703</v>
      </c>
      <c r="C36" s="54">
        <v>58.99</v>
      </c>
      <c r="D36" s="55">
        <f t="shared" si="6"/>
        <v>634.96835999999996</v>
      </c>
      <c r="E36" s="54">
        <v>0</v>
      </c>
      <c r="F36" s="54" t="s">
        <v>44</v>
      </c>
      <c r="G36" s="54">
        <v>59</v>
      </c>
      <c r="H36" s="54">
        <v>635</v>
      </c>
      <c r="I36" s="54">
        <v>699</v>
      </c>
      <c r="J36" s="54" t="s">
        <v>37</v>
      </c>
      <c r="K36" s="48" t="s">
        <v>44</v>
      </c>
    </row>
    <row r="37" spans="1:21" x14ac:dyDescent="0.25">
      <c r="A37" s="54">
        <v>8</v>
      </c>
      <c r="B37" s="60">
        <v>803</v>
      </c>
      <c r="C37" s="54">
        <v>58.99</v>
      </c>
      <c r="D37" s="55">
        <f t="shared" si="6"/>
        <v>634.96835999999996</v>
      </c>
      <c r="E37" s="54">
        <v>0</v>
      </c>
      <c r="F37" s="54" t="s">
        <v>44</v>
      </c>
      <c r="G37" s="54">
        <v>59</v>
      </c>
      <c r="H37" s="54">
        <v>635</v>
      </c>
      <c r="I37" s="54">
        <v>699</v>
      </c>
      <c r="J37" s="54" t="s">
        <v>37</v>
      </c>
      <c r="K37" s="48" t="s">
        <v>44</v>
      </c>
    </row>
    <row r="38" spans="1:21" x14ac:dyDescent="0.25">
      <c r="A38" s="54">
        <v>9</v>
      </c>
      <c r="B38" s="60">
        <v>903</v>
      </c>
      <c r="C38" s="54">
        <v>58.99</v>
      </c>
      <c r="D38" s="55">
        <f t="shared" si="6"/>
        <v>634.96835999999996</v>
      </c>
      <c r="E38" s="54">
        <v>0</v>
      </c>
      <c r="F38" s="54" t="s">
        <v>44</v>
      </c>
      <c r="G38" s="54">
        <v>59</v>
      </c>
      <c r="H38" s="54">
        <v>635</v>
      </c>
      <c r="I38" s="54">
        <v>699</v>
      </c>
      <c r="J38" s="54" t="s">
        <v>37</v>
      </c>
      <c r="K38" s="48" t="s">
        <v>44</v>
      </c>
    </row>
    <row r="39" spans="1:21" x14ac:dyDescent="0.25">
      <c r="A39" s="54">
        <v>10</v>
      </c>
      <c r="B39" s="60">
        <v>1003</v>
      </c>
      <c r="C39" s="54">
        <v>58.99</v>
      </c>
      <c r="D39" s="55">
        <f t="shared" si="6"/>
        <v>634.96835999999996</v>
      </c>
      <c r="E39" s="54">
        <v>0</v>
      </c>
      <c r="F39" s="54" t="s">
        <v>44</v>
      </c>
      <c r="G39" s="54">
        <v>59</v>
      </c>
      <c r="H39" s="54">
        <v>635</v>
      </c>
      <c r="I39" s="54">
        <v>699</v>
      </c>
      <c r="J39" s="54" t="s">
        <v>37</v>
      </c>
      <c r="K39" s="48" t="s">
        <v>44</v>
      </c>
    </row>
    <row r="40" spans="1:21" x14ac:dyDescent="0.25">
      <c r="A40" s="65">
        <v>9</v>
      </c>
      <c r="D40" s="55"/>
    </row>
    <row r="41" spans="1:21" x14ac:dyDescent="0.25">
      <c r="A41" s="57" t="s">
        <v>54</v>
      </c>
      <c r="B41" s="58" t="s">
        <v>0</v>
      </c>
      <c r="C41" s="57" t="s">
        <v>33</v>
      </c>
      <c r="D41" s="55" t="e">
        <f t="shared" si="6"/>
        <v>#VALUE!</v>
      </c>
      <c r="E41" s="57" t="s">
        <v>34</v>
      </c>
      <c r="F41" s="57"/>
      <c r="G41" s="57" t="s">
        <v>35</v>
      </c>
      <c r="H41" s="57" t="s">
        <v>36</v>
      </c>
      <c r="I41" s="57" t="s">
        <v>9</v>
      </c>
      <c r="J41" s="57"/>
      <c r="K41" s="49" t="s">
        <v>14</v>
      </c>
    </row>
    <row r="42" spans="1:21" x14ac:dyDescent="0.25">
      <c r="A42" s="54">
        <v>11</v>
      </c>
      <c r="B42" s="60">
        <v>1103</v>
      </c>
      <c r="C42" s="54">
        <v>79.38</v>
      </c>
      <c r="D42" s="55">
        <f t="shared" si="6"/>
        <v>854.4463199999999</v>
      </c>
      <c r="E42" s="54">
        <v>0</v>
      </c>
      <c r="F42" s="54" t="s">
        <v>43</v>
      </c>
      <c r="G42" s="54">
        <v>79</v>
      </c>
      <c r="H42" s="54">
        <v>850</v>
      </c>
      <c r="I42" s="54">
        <v>935</v>
      </c>
      <c r="J42" s="54" t="s">
        <v>37</v>
      </c>
      <c r="K42" s="48" t="s">
        <v>42</v>
      </c>
    </row>
    <row r="43" spans="1:21" x14ac:dyDescent="0.25">
      <c r="A43" s="54">
        <v>12</v>
      </c>
      <c r="B43" s="60">
        <v>1203</v>
      </c>
      <c r="C43" s="54">
        <v>79.38</v>
      </c>
      <c r="D43" s="55">
        <f t="shared" si="6"/>
        <v>854.4463199999999</v>
      </c>
      <c r="E43" s="54">
        <v>0</v>
      </c>
      <c r="F43" s="54" t="s">
        <v>43</v>
      </c>
      <c r="G43" s="54">
        <v>79</v>
      </c>
      <c r="H43" s="54">
        <v>850</v>
      </c>
      <c r="I43" s="54">
        <v>935</v>
      </c>
      <c r="J43" s="54" t="s">
        <v>37</v>
      </c>
      <c r="K43" s="48" t="s">
        <v>42</v>
      </c>
      <c r="U43" s="8" t="s">
        <v>55</v>
      </c>
    </row>
    <row r="44" spans="1:21" x14ac:dyDescent="0.25">
      <c r="A44" s="54">
        <v>13</v>
      </c>
      <c r="B44" s="60">
        <v>1303</v>
      </c>
      <c r="C44" s="54">
        <v>79.38</v>
      </c>
      <c r="D44" s="55">
        <f t="shared" si="6"/>
        <v>854.4463199999999</v>
      </c>
      <c r="E44" s="54">
        <v>0</v>
      </c>
      <c r="F44" s="54" t="s">
        <v>43</v>
      </c>
      <c r="G44" s="54">
        <v>79</v>
      </c>
      <c r="H44" s="54">
        <v>850</v>
      </c>
      <c r="I44" s="54">
        <v>935</v>
      </c>
      <c r="J44" s="54" t="s">
        <v>37</v>
      </c>
      <c r="K44" s="48" t="s">
        <v>42</v>
      </c>
      <c r="U44" s="8">
        <f>15+1+6+5+3+6+3+11+2</f>
        <v>52</v>
      </c>
    </row>
    <row r="45" spans="1:21" x14ac:dyDescent="0.25">
      <c r="A45" s="54">
        <v>14</v>
      </c>
      <c r="B45" s="60">
        <v>1403</v>
      </c>
      <c r="C45" s="54">
        <v>79.38</v>
      </c>
      <c r="D45" s="55">
        <f t="shared" si="6"/>
        <v>854.4463199999999</v>
      </c>
      <c r="E45" s="54">
        <v>0</v>
      </c>
      <c r="F45" s="54" t="s">
        <v>43</v>
      </c>
      <c r="G45" s="54">
        <v>79</v>
      </c>
      <c r="H45" s="54">
        <v>850</v>
      </c>
      <c r="I45" s="54">
        <v>935</v>
      </c>
      <c r="J45" s="54" t="s">
        <v>37</v>
      </c>
      <c r="K45" s="48" t="s">
        <v>42</v>
      </c>
    </row>
    <row r="46" spans="1:21" x14ac:dyDescent="0.25">
      <c r="A46" s="54">
        <v>15</v>
      </c>
      <c r="B46" s="60">
        <v>1503</v>
      </c>
      <c r="C46" s="54">
        <v>79.38</v>
      </c>
      <c r="D46" s="55">
        <f t="shared" si="6"/>
        <v>854.4463199999999</v>
      </c>
      <c r="E46" s="54">
        <v>0</v>
      </c>
      <c r="F46" s="54" t="s">
        <v>43</v>
      </c>
      <c r="G46" s="54">
        <v>79</v>
      </c>
      <c r="H46" s="54">
        <v>850</v>
      </c>
      <c r="I46" s="54">
        <v>935</v>
      </c>
      <c r="J46" s="54" t="s">
        <v>37</v>
      </c>
      <c r="K46" s="48" t="s">
        <v>42</v>
      </c>
    </row>
    <row r="47" spans="1:21" x14ac:dyDescent="0.25">
      <c r="A47" s="54">
        <v>16</v>
      </c>
      <c r="B47" s="60">
        <v>1603</v>
      </c>
      <c r="C47" s="54">
        <v>79.38</v>
      </c>
      <c r="D47" s="55">
        <f t="shared" si="6"/>
        <v>854.4463199999999</v>
      </c>
      <c r="E47" s="54">
        <v>0</v>
      </c>
      <c r="F47" s="54" t="s">
        <v>43</v>
      </c>
      <c r="G47" s="54">
        <v>79</v>
      </c>
      <c r="H47" s="54">
        <v>850</v>
      </c>
      <c r="I47" s="54">
        <v>935</v>
      </c>
      <c r="J47" s="54" t="s">
        <v>37</v>
      </c>
      <c r="K47" s="48" t="s">
        <v>42</v>
      </c>
    </row>
    <row r="48" spans="1:21" x14ac:dyDescent="0.25">
      <c r="A48" s="54">
        <v>17</v>
      </c>
      <c r="B48" s="60">
        <v>1703</v>
      </c>
      <c r="C48" s="54">
        <v>79.38</v>
      </c>
      <c r="D48" s="55">
        <f t="shared" si="6"/>
        <v>854.4463199999999</v>
      </c>
      <c r="E48" s="54">
        <v>0</v>
      </c>
      <c r="F48" s="54" t="s">
        <v>43</v>
      </c>
      <c r="G48" s="54">
        <v>79</v>
      </c>
      <c r="H48" s="54">
        <v>850</v>
      </c>
      <c r="I48" s="54">
        <v>935</v>
      </c>
      <c r="J48" s="54" t="s">
        <v>37</v>
      </c>
      <c r="K48" s="48" t="s">
        <v>42</v>
      </c>
    </row>
    <row r="49" spans="1:11" x14ac:dyDescent="0.25">
      <c r="A49" s="54">
        <v>18</v>
      </c>
      <c r="B49" s="60">
        <v>1803</v>
      </c>
      <c r="C49" s="54">
        <v>79.38</v>
      </c>
      <c r="D49" s="55">
        <f t="shared" si="6"/>
        <v>854.4463199999999</v>
      </c>
      <c r="E49" s="54">
        <v>0</v>
      </c>
      <c r="F49" s="54" t="s">
        <v>43</v>
      </c>
      <c r="G49" s="54">
        <v>79</v>
      </c>
      <c r="H49" s="54">
        <v>850</v>
      </c>
      <c r="I49" s="54">
        <v>935</v>
      </c>
      <c r="J49" s="54" t="s">
        <v>37</v>
      </c>
      <c r="K49" s="48" t="s">
        <v>42</v>
      </c>
    </row>
    <row r="50" spans="1:11" x14ac:dyDescent="0.25">
      <c r="A50" s="65">
        <v>8</v>
      </c>
      <c r="D50" s="55"/>
    </row>
    <row r="51" spans="1:11" x14ac:dyDescent="0.25">
      <c r="A51" s="57" t="s">
        <v>54</v>
      </c>
      <c r="B51" s="58" t="s">
        <v>0</v>
      </c>
      <c r="C51" s="57" t="s">
        <v>33</v>
      </c>
      <c r="D51" s="55" t="e">
        <f t="shared" si="6"/>
        <v>#VALUE!</v>
      </c>
      <c r="E51" s="57" t="s">
        <v>34</v>
      </c>
      <c r="F51" s="57"/>
      <c r="G51" s="57" t="s">
        <v>35</v>
      </c>
      <c r="H51" s="57" t="s">
        <v>36</v>
      </c>
      <c r="I51" s="57" t="s">
        <v>9</v>
      </c>
      <c r="J51" s="57"/>
      <c r="K51" s="49" t="s">
        <v>14</v>
      </c>
    </row>
    <row r="52" spans="1:11" x14ac:dyDescent="0.25">
      <c r="A52" s="54">
        <v>19</v>
      </c>
      <c r="B52" s="60">
        <v>201</v>
      </c>
      <c r="C52" s="54">
        <v>79.930000000000007</v>
      </c>
      <c r="D52" s="55">
        <f t="shared" si="6"/>
        <v>860.36652000000004</v>
      </c>
      <c r="E52" s="54">
        <v>0</v>
      </c>
      <c r="F52" s="54"/>
      <c r="G52" s="54">
        <v>80</v>
      </c>
      <c r="H52" s="54">
        <v>861</v>
      </c>
      <c r="I52" s="54">
        <v>947</v>
      </c>
      <c r="J52" s="54" t="s">
        <v>37</v>
      </c>
      <c r="K52" s="48" t="s">
        <v>42</v>
      </c>
    </row>
    <row r="53" spans="1:11" x14ac:dyDescent="0.25">
      <c r="A53" s="54">
        <v>20</v>
      </c>
      <c r="B53" s="60">
        <v>301</v>
      </c>
      <c r="C53" s="54">
        <v>79.930000000000007</v>
      </c>
      <c r="D53" s="55">
        <f t="shared" si="6"/>
        <v>860.36652000000004</v>
      </c>
      <c r="E53" s="54">
        <v>0</v>
      </c>
      <c r="F53" s="54"/>
      <c r="G53" s="54">
        <v>80</v>
      </c>
      <c r="H53" s="54">
        <v>861</v>
      </c>
      <c r="I53" s="54">
        <v>947</v>
      </c>
      <c r="J53" s="54" t="s">
        <v>37</v>
      </c>
      <c r="K53" s="48" t="s">
        <v>42</v>
      </c>
    </row>
    <row r="54" spans="1:11" x14ac:dyDescent="0.25">
      <c r="A54" s="54">
        <v>21</v>
      </c>
      <c r="B54" s="60">
        <v>401</v>
      </c>
      <c r="C54" s="54">
        <v>79.930000000000007</v>
      </c>
      <c r="D54" s="55">
        <f t="shared" si="6"/>
        <v>860.36652000000004</v>
      </c>
      <c r="E54" s="54">
        <v>0</v>
      </c>
      <c r="F54" s="54"/>
      <c r="G54" s="54">
        <v>80</v>
      </c>
      <c r="H54" s="54">
        <v>861</v>
      </c>
      <c r="I54" s="54">
        <v>947</v>
      </c>
      <c r="J54" s="54" t="s">
        <v>37</v>
      </c>
      <c r="K54" s="48" t="s">
        <v>42</v>
      </c>
    </row>
    <row r="55" spans="1:11" x14ac:dyDescent="0.25">
      <c r="A55" s="54">
        <v>22</v>
      </c>
      <c r="B55" s="60">
        <v>501</v>
      </c>
      <c r="C55" s="54">
        <v>79.930000000000007</v>
      </c>
      <c r="D55" s="55">
        <f t="shared" si="6"/>
        <v>860.36652000000004</v>
      </c>
      <c r="E55" s="54">
        <v>0</v>
      </c>
      <c r="F55" s="54"/>
      <c r="G55" s="54">
        <v>80</v>
      </c>
      <c r="H55" s="54">
        <v>861</v>
      </c>
      <c r="I55" s="54">
        <v>947</v>
      </c>
      <c r="J55" s="54" t="s">
        <v>37</v>
      </c>
      <c r="K55" s="48" t="s">
        <v>42</v>
      </c>
    </row>
    <row r="56" spans="1:11" x14ac:dyDescent="0.25">
      <c r="A56" s="54">
        <v>23</v>
      </c>
      <c r="B56" s="60">
        <v>601</v>
      </c>
      <c r="C56" s="54">
        <v>79.930000000000007</v>
      </c>
      <c r="D56" s="55">
        <f t="shared" si="6"/>
        <v>860.36652000000004</v>
      </c>
      <c r="E56" s="54">
        <v>0</v>
      </c>
      <c r="F56" s="54"/>
      <c r="G56" s="54">
        <v>80</v>
      </c>
      <c r="H56" s="54">
        <v>861</v>
      </c>
      <c r="I56" s="54">
        <v>947</v>
      </c>
      <c r="J56" s="54" t="s">
        <v>37</v>
      </c>
      <c r="K56" s="48" t="s">
        <v>42</v>
      </c>
    </row>
    <row r="57" spans="1:11" x14ac:dyDescent="0.25">
      <c r="A57" s="54">
        <v>24</v>
      </c>
      <c r="B57" s="68">
        <v>701</v>
      </c>
      <c r="C57" s="69">
        <v>79.930000000000007</v>
      </c>
      <c r="D57" s="55">
        <f t="shared" si="6"/>
        <v>860.36652000000004</v>
      </c>
      <c r="E57" s="69">
        <v>0</v>
      </c>
      <c r="F57" s="69"/>
      <c r="G57" s="69">
        <v>80</v>
      </c>
      <c r="H57" s="69">
        <v>861</v>
      </c>
      <c r="I57" s="69">
        <v>947</v>
      </c>
      <c r="J57" s="69" t="s">
        <v>37</v>
      </c>
      <c r="K57" s="39" t="s">
        <v>42</v>
      </c>
    </row>
    <row r="58" spans="1:11" x14ac:dyDescent="0.25">
      <c r="A58" s="54">
        <v>25</v>
      </c>
      <c r="B58" s="60">
        <v>801</v>
      </c>
      <c r="C58" s="54">
        <v>79.930000000000007</v>
      </c>
      <c r="D58" s="55">
        <f t="shared" si="6"/>
        <v>860.36652000000004</v>
      </c>
      <c r="E58" s="54">
        <v>0</v>
      </c>
      <c r="F58" s="54"/>
      <c r="G58" s="54">
        <v>80</v>
      </c>
      <c r="H58" s="54">
        <v>861</v>
      </c>
      <c r="I58" s="54">
        <v>947</v>
      </c>
      <c r="J58" s="54" t="s">
        <v>37</v>
      </c>
      <c r="K58" s="48" t="s">
        <v>42</v>
      </c>
    </row>
    <row r="59" spans="1:11" x14ac:dyDescent="0.25">
      <c r="A59" s="54">
        <v>26</v>
      </c>
      <c r="B59" s="60">
        <v>901</v>
      </c>
      <c r="C59" s="54">
        <v>79.930000000000007</v>
      </c>
      <c r="D59" s="55">
        <f t="shared" si="6"/>
        <v>860.36652000000004</v>
      </c>
      <c r="E59" s="54">
        <v>0</v>
      </c>
      <c r="F59" s="54"/>
      <c r="G59" s="54">
        <v>80</v>
      </c>
      <c r="H59" s="54">
        <v>861</v>
      </c>
      <c r="I59" s="54">
        <v>947</v>
      </c>
      <c r="J59" s="54" t="s">
        <v>37</v>
      </c>
      <c r="K59" s="48" t="s">
        <v>42</v>
      </c>
    </row>
    <row r="60" spans="1:11" x14ac:dyDescent="0.25">
      <c r="A60" s="54">
        <v>27</v>
      </c>
      <c r="B60" s="60">
        <v>1001</v>
      </c>
      <c r="C60" s="54">
        <v>79.930000000000007</v>
      </c>
      <c r="D60" s="55">
        <f t="shared" si="6"/>
        <v>860.36652000000004</v>
      </c>
      <c r="E60" s="54">
        <v>0</v>
      </c>
      <c r="F60" s="54"/>
      <c r="G60" s="54">
        <v>80</v>
      </c>
      <c r="H60" s="54">
        <v>861</v>
      </c>
      <c r="I60" s="54">
        <v>947</v>
      </c>
      <c r="J60" s="54" t="s">
        <v>37</v>
      </c>
      <c r="K60" s="48" t="s">
        <v>42</v>
      </c>
    </row>
    <row r="61" spans="1:11" x14ac:dyDescent="0.25">
      <c r="A61" s="54">
        <v>28</v>
      </c>
      <c r="B61" s="60">
        <v>1101</v>
      </c>
      <c r="C61" s="54">
        <v>79.930000000000007</v>
      </c>
      <c r="D61" s="55">
        <f t="shared" si="6"/>
        <v>860.36652000000004</v>
      </c>
      <c r="E61" s="54">
        <v>0</v>
      </c>
      <c r="F61" s="54"/>
      <c r="G61" s="54">
        <v>80</v>
      </c>
      <c r="H61" s="54">
        <v>861</v>
      </c>
      <c r="I61" s="54">
        <v>947</v>
      </c>
      <c r="J61" s="54" t="s">
        <v>37</v>
      </c>
      <c r="K61" s="48" t="s">
        <v>42</v>
      </c>
    </row>
    <row r="62" spans="1:11" x14ac:dyDescent="0.25">
      <c r="A62" s="54">
        <v>29</v>
      </c>
      <c r="B62" s="60">
        <v>1201</v>
      </c>
      <c r="C62" s="54">
        <v>79.930000000000007</v>
      </c>
      <c r="D62" s="55">
        <f t="shared" si="6"/>
        <v>860.36652000000004</v>
      </c>
      <c r="E62" s="54">
        <v>0</v>
      </c>
      <c r="F62" s="54"/>
      <c r="G62" s="54">
        <v>80</v>
      </c>
      <c r="H62" s="54">
        <v>861</v>
      </c>
      <c r="I62" s="54">
        <v>947</v>
      </c>
      <c r="J62" s="54" t="s">
        <v>37</v>
      </c>
      <c r="K62" s="48" t="s">
        <v>42</v>
      </c>
    </row>
    <row r="63" spans="1:11" x14ac:dyDescent="0.25">
      <c r="A63" s="54">
        <v>30</v>
      </c>
      <c r="B63" s="60">
        <v>1301</v>
      </c>
      <c r="C63" s="54">
        <v>79.930000000000007</v>
      </c>
      <c r="D63" s="55">
        <f t="shared" si="6"/>
        <v>860.36652000000004</v>
      </c>
      <c r="E63" s="54">
        <v>0</v>
      </c>
      <c r="F63" s="54"/>
      <c r="G63" s="54">
        <v>80</v>
      </c>
      <c r="H63" s="54">
        <v>861</v>
      </c>
      <c r="I63" s="54">
        <v>947</v>
      </c>
      <c r="J63" s="54" t="s">
        <v>37</v>
      </c>
      <c r="K63" s="48" t="s">
        <v>42</v>
      </c>
    </row>
    <row r="64" spans="1:11" x14ac:dyDescent="0.25">
      <c r="A64" s="54">
        <v>31</v>
      </c>
      <c r="B64" s="60">
        <v>1401</v>
      </c>
      <c r="C64" s="54">
        <v>79.930000000000007</v>
      </c>
      <c r="D64" s="55">
        <f t="shared" si="6"/>
        <v>860.36652000000004</v>
      </c>
      <c r="E64" s="54">
        <v>0</v>
      </c>
      <c r="F64" s="54"/>
      <c r="G64" s="54">
        <v>80</v>
      </c>
      <c r="H64" s="54">
        <v>861</v>
      </c>
      <c r="I64" s="54">
        <v>947</v>
      </c>
      <c r="J64" s="54" t="s">
        <v>37</v>
      </c>
      <c r="K64" s="48" t="s">
        <v>42</v>
      </c>
    </row>
    <row r="65" spans="1:11" x14ac:dyDescent="0.25">
      <c r="A65" s="54">
        <v>32</v>
      </c>
      <c r="B65" s="60">
        <v>1501</v>
      </c>
      <c r="C65" s="54">
        <v>79.930000000000007</v>
      </c>
      <c r="D65" s="55">
        <f t="shared" si="6"/>
        <v>860.36652000000004</v>
      </c>
      <c r="E65" s="54">
        <v>0</v>
      </c>
      <c r="F65" s="54"/>
      <c r="G65" s="54">
        <v>80</v>
      </c>
      <c r="H65" s="54">
        <v>861</v>
      </c>
      <c r="I65" s="54">
        <v>947</v>
      </c>
      <c r="J65" s="54" t="s">
        <v>37</v>
      </c>
      <c r="K65" s="48" t="s">
        <v>42</v>
      </c>
    </row>
    <row r="66" spans="1:11" x14ac:dyDescent="0.25">
      <c r="A66" s="54">
        <v>33</v>
      </c>
      <c r="B66" s="60">
        <v>1601</v>
      </c>
      <c r="C66" s="54">
        <v>79.930000000000007</v>
      </c>
      <c r="D66" s="55">
        <f t="shared" si="6"/>
        <v>860.36652000000004</v>
      </c>
      <c r="E66" s="54">
        <v>0</v>
      </c>
      <c r="F66" s="54"/>
      <c r="G66" s="54">
        <v>80</v>
      </c>
      <c r="H66" s="54">
        <v>861</v>
      </c>
      <c r="I66" s="54">
        <v>947</v>
      </c>
      <c r="J66" s="54" t="s">
        <v>37</v>
      </c>
      <c r="K66" s="48" t="s">
        <v>42</v>
      </c>
    </row>
    <row r="67" spans="1:11" x14ac:dyDescent="0.25">
      <c r="A67" s="54">
        <v>34</v>
      </c>
      <c r="B67" s="60">
        <v>1701</v>
      </c>
      <c r="C67" s="54">
        <v>79.930000000000007</v>
      </c>
      <c r="D67" s="55">
        <f t="shared" si="6"/>
        <v>860.36652000000004</v>
      </c>
      <c r="E67" s="54">
        <v>0</v>
      </c>
      <c r="F67" s="54"/>
      <c r="G67" s="54">
        <v>80</v>
      </c>
      <c r="H67" s="54">
        <v>861</v>
      </c>
      <c r="I67" s="54">
        <v>947</v>
      </c>
      <c r="J67" s="54" t="s">
        <v>37</v>
      </c>
      <c r="K67" s="48" t="s">
        <v>42</v>
      </c>
    </row>
    <row r="68" spans="1:11" x14ac:dyDescent="0.25">
      <c r="A68" s="54">
        <v>35</v>
      </c>
      <c r="B68" s="60">
        <v>1801</v>
      </c>
      <c r="C68" s="54">
        <v>79.930000000000007</v>
      </c>
      <c r="D68" s="55">
        <f t="shared" si="6"/>
        <v>860.36652000000004</v>
      </c>
      <c r="E68" s="54">
        <v>0</v>
      </c>
      <c r="F68" s="54"/>
      <c r="G68" s="54">
        <v>80</v>
      </c>
      <c r="H68" s="54">
        <v>861</v>
      </c>
      <c r="I68" s="54">
        <v>947</v>
      </c>
      <c r="J68" s="54" t="s">
        <v>37</v>
      </c>
      <c r="K68" s="48" t="s">
        <v>42</v>
      </c>
    </row>
    <row r="69" spans="1:11" x14ac:dyDescent="0.25">
      <c r="A69" s="65">
        <v>17</v>
      </c>
      <c r="D69" s="55"/>
    </row>
    <row r="70" spans="1:11" x14ac:dyDescent="0.25">
      <c r="A70" s="57" t="s">
        <v>54</v>
      </c>
      <c r="B70" s="58" t="s">
        <v>0</v>
      </c>
      <c r="C70" s="57" t="s">
        <v>33</v>
      </c>
      <c r="D70" s="55" t="e">
        <f t="shared" si="6"/>
        <v>#VALUE!</v>
      </c>
      <c r="E70" s="57" t="s">
        <v>34</v>
      </c>
      <c r="F70" s="57"/>
      <c r="G70" s="57" t="s">
        <v>35</v>
      </c>
      <c r="H70" s="57" t="s">
        <v>36</v>
      </c>
      <c r="I70" s="57" t="s">
        <v>9</v>
      </c>
      <c r="J70" s="57"/>
      <c r="K70" s="49" t="s">
        <v>14</v>
      </c>
    </row>
    <row r="71" spans="1:11" x14ac:dyDescent="0.25">
      <c r="A71" s="54">
        <v>36</v>
      </c>
      <c r="B71" s="60">
        <v>202</v>
      </c>
      <c r="C71" s="54">
        <v>111.19</v>
      </c>
      <c r="D71" s="55">
        <f t="shared" si="6"/>
        <v>1196.84916</v>
      </c>
      <c r="E71" s="54">
        <v>8.98</v>
      </c>
      <c r="F71" s="55">
        <f>E71*10.764</f>
        <v>96.660719999999998</v>
      </c>
      <c r="G71" s="54">
        <v>120</v>
      </c>
      <c r="H71" s="54">
        <v>1292</v>
      </c>
      <c r="I71" s="54">
        <v>1421</v>
      </c>
      <c r="J71" s="54" t="s">
        <v>38</v>
      </c>
      <c r="K71" s="48" t="s">
        <v>43</v>
      </c>
    </row>
    <row r="72" spans="1:11" x14ac:dyDescent="0.25">
      <c r="A72" s="54">
        <v>37</v>
      </c>
      <c r="B72" s="60">
        <v>302</v>
      </c>
      <c r="C72" s="54">
        <v>111.19</v>
      </c>
      <c r="D72" s="55">
        <f t="shared" si="6"/>
        <v>1196.84916</v>
      </c>
      <c r="E72" s="54">
        <v>8.98</v>
      </c>
      <c r="F72" s="55">
        <f t="shared" ref="F72:F87" si="7">E72*10.764</f>
        <v>96.660719999999998</v>
      </c>
      <c r="G72" s="54">
        <v>120</v>
      </c>
      <c r="H72" s="54">
        <v>1292</v>
      </c>
      <c r="I72" s="54">
        <v>1421</v>
      </c>
      <c r="J72" s="54" t="s">
        <v>38</v>
      </c>
      <c r="K72" s="48" t="s">
        <v>43</v>
      </c>
    </row>
    <row r="73" spans="1:11" x14ac:dyDescent="0.25">
      <c r="A73" s="54">
        <v>38</v>
      </c>
      <c r="B73" s="60">
        <v>402</v>
      </c>
      <c r="C73" s="54">
        <v>111.19</v>
      </c>
      <c r="D73" s="55">
        <f t="shared" si="6"/>
        <v>1196.84916</v>
      </c>
      <c r="E73" s="54">
        <v>8.98</v>
      </c>
      <c r="F73" s="55">
        <f t="shared" si="7"/>
        <v>96.660719999999998</v>
      </c>
      <c r="G73" s="54">
        <v>120</v>
      </c>
      <c r="H73" s="54">
        <v>1292</v>
      </c>
      <c r="I73" s="54">
        <v>1421</v>
      </c>
      <c r="J73" s="54" t="s">
        <v>38</v>
      </c>
      <c r="K73" s="48" t="s">
        <v>43</v>
      </c>
    </row>
    <row r="74" spans="1:11" x14ac:dyDescent="0.25">
      <c r="A74" s="54">
        <v>39</v>
      </c>
      <c r="B74" s="60">
        <v>502</v>
      </c>
      <c r="C74" s="54">
        <v>111.19</v>
      </c>
      <c r="D74" s="55">
        <f t="shared" si="6"/>
        <v>1196.84916</v>
      </c>
      <c r="E74" s="54">
        <v>8.98</v>
      </c>
      <c r="F74" s="55">
        <f t="shared" si="7"/>
        <v>96.660719999999998</v>
      </c>
      <c r="G74" s="54">
        <v>120</v>
      </c>
      <c r="H74" s="54">
        <v>1292</v>
      </c>
      <c r="I74" s="54">
        <v>1421</v>
      </c>
      <c r="J74" s="54" t="s">
        <v>38</v>
      </c>
      <c r="K74" s="48" t="s">
        <v>43</v>
      </c>
    </row>
    <row r="75" spans="1:11" x14ac:dyDescent="0.25">
      <c r="A75" s="54">
        <v>40</v>
      </c>
      <c r="B75" s="60">
        <v>602</v>
      </c>
      <c r="C75" s="54">
        <v>111.19</v>
      </c>
      <c r="D75" s="55">
        <f t="shared" si="6"/>
        <v>1196.84916</v>
      </c>
      <c r="E75" s="54">
        <v>8.98</v>
      </c>
      <c r="F75" s="55">
        <f t="shared" si="7"/>
        <v>96.660719999999998</v>
      </c>
      <c r="G75" s="54">
        <v>120</v>
      </c>
      <c r="H75" s="54">
        <v>1292</v>
      </c>
      <c r="I75" s="54">
        <v>1421</v>
      </c>
      <c r="J75" s="54" t="s">
        <v>38</v>
      </c>
      <c r="K75" s="48" t="s">
        <v>43</v>
      </c>
    </row>
    <row r="76" spans="1:11" x14ac:dyDescent="0.25">
      <c r="A76" s="54">
        <v>41</v>
      </c>
      <c r="B76" s="60">
        <v>702</v>
      </c>
      <c r="C76" s="54">
        <v>111.19</v>
      </c>
      <c r="D76" s="55">
        <f t="shared" si="6"/>
        <v>1196.84916</v>
      </c>
      <c r="E76" s="54">
        <v>8.98</v>
      </c>
      <c r="F76" s="55">
        <f t="shared" si="7"/>
        <v>96.660719999999998</v>
      </c>
      <c r="G76" s="54">
        <v>120</v>
      </c>
      <c r="H76" s="54">
        <v>1292</v>
      </c>
      <c r="I76" s="54">
        <v>1421</v>
      </c>
      <c r="J76" s="54" t="s">
        <v>45</v>
      </c>
      <c r="K76" s="48" t="s">
        <v>43</v>
      </c>
    </row>
    <row r="77" spans="1:11" x14ac:dyDescent="0.25">
      <c r="A77" s="54">
        <v>42</v>
      </c>
      <c r="B77" s="60">
        <v>802</v>
      </c>
      <c r="C77" s="54">
        <v>111.19</v>
      </c>
      <c r="D77" s="55">
        <f t="shared" si="6"/>
        <v>1196.84916</v>
      </c>
      <c r="E77" s="54">
        <v>8.98</v>
      </c>
      <c r="F77" s="55">
        <f t="shared" si="7"/>
        <v>96.660719999999998</v>
      </c>
      <c r="G77" s="54">
        <v>120</v>
      </c>
      <c r="H77" s="54">
        <v>1292</v>
      </c>
      <c r="I77" s="54">
        <v>1421</v>
      </c>
      <c r="J77" s="54" t="s">
        <v>38</v>
      </c>
      <c r="K77" s="48" t="s">
        <v>43</v>
      </c>
    </row>
    <row r="78" spans="1:11" x14ac:dyDescent="0.25">
      <c r="A78" s="54">
        <v>43</v>
      </c>
      <c r="B78" s="60">
        <v>902</v>
      </c>
      <c r="C78" s="54">
        <v>111.19</v>
      </c>
      <c r="D78" s="55">
        <f t="shared" si="6"/>
        <v>1196.84916</v>
      </c>
      <c r="E78" s="54">
        <v>8.98</v>
      </c>
      <c r="F78" s="55">
        <f t="shared" si="7"/>
        <v>96.660719999999998</v>
      </c>
      <c r="G78" s="54">
        <v>120</v>
      </c>
      <c r="H78" s="54">
        <v>1292</v>
      </c>
      <c r="I78" s="54">
        <v>1421</v>
      </c>
      <c r="J78" s="54" t="s">
        <v>38</v>
      </c>
      <c r="K78" s="48" t="s">
        <v>43</v>
      </c>
    </row>
    <row r="79" spans="1:11" x14ac:dyDescent="0.25">
      <c r="A79" s="54">
        <v>44</v>
      </c>
      <c r="B79" s="60">
        <v>1002</v>
      </c>
      <c r="C79" s="54">
        <v>111.19</v>
      </c>
      <c r="D79" s="55">
        <f t="shared" si="6"/>
        <v>1196.84916</v>
      </c>
      <c r="E79" s="54">
        <v>8.98</v>
      </c>
      <c r="F79" s="55">
        <f t="shared" si="7"/>
        <v>96.660719999999998</v>
      </c>
      <c r="G79" s="54">
        <v>120</v>
      </c>
      <c r="H79" s="54">
        <v>1292</v>
      </c>
      <c r="I79" s="54">
        <v>1421</v>
      </c>
      <c r="J79" s="54" t="s">
        <v>38</v>
      </c>
      <c r="K79" s="48" t="s">
        <v>43</v>
      </c>
    </row>
    <row r="80" spans="1:11" x14ac:dyDescent="0.25">
      <c r="A80" s="54">
        <v>45</v>
      </c>
      <c r="B80" s="60">
        <v>1102</v>
      </c>
      <c r="C80" s="54">
        <v>111.19</v>
      </c>
      <c r="D80" s="55">
        <f t="shared" si="6"/>
        <v>1196.84916</v>
      </c>
      <c r="E80" s="54">
        <v>8.98</v>
      </c>
      <c r="F80" s="55">
        <f t="shared" si="7"/>
        <v>96.660719999999998</v>
      </c>
      <c r="G80" s="54">
        <v>120</v>
      </c>
      <c r="H80" s="54">
        <v>1292</v>
      </c>
      <c r="I80" s="54">
        <v>1421</v>
      </c>
      <c r="J80" s="54" t="s">
        <v>38</v>
      </c>
      <c r="K80" s="48" t="s">
        <v>43</v>
      </c>
    </row>
    <row r="81" spans="1:11" x14ac:dyDescent="0.25">
      <c r="A81" s="54">
        <v>46</v>
      </c>
      <c r="B81" s="60">
        <v>1202</v>
      </c>
      <c r="C81" s="54">
        <v>111.19</v>
      </c>
      <c r="D81" s="55">
        <f t="shared" si="6"/>
        <v>1196.84916</v>
      </c>
      <c r="E81" s="54">
        <v>8.98</v>
      </c>
      <c r="F81" s="55">
        <f t="shared" si="7"/>
        <v>96.660719999999998</v>
      </c>
      <c r="G81" s="54">
        <v>120</v>
      </c>
      <c r="H81" s="54">
        <v>1292</v>
      </c>
      <c r="I81" s="54">
        <v>1421</v>
      </c>
      <c r="J81" s="54" t="s">
        <v>38</v>
      </c>
      <c r="K81" s="48" t="s">
        <v>43</v>
      </c>
    </row>
    <row r="82" spans="1:11" x14ac:dyDescent="0.25">
      <c r="A82" s="54">
        <v>47</v>
      </c>
      <c r="B82" s="60">
        <v>1302</v>
      </c>
      <c r="C82" s="54">
        <v>111.19</v>
      </c>
      <c r="D82" s="55">
        <f t="shared" si="6"/>
        <v>1196.84916</v>
      </c>
      <c r="E82" s="54">
        <v>8.98</v>
      </c>
      <c r="F82" s="55">
        <f t="shared" si="7"/>
        <v>96.660719999999998</v>
      </c>
      <c r="G82" s="54">
        <v>120</v>
      </c>
      <c r="H82" s="54">
        <v>1292</v>
      </c>
      <c r="I82" s="54">
        <v>1421</v>
      </c>
      <c r="J82" s="54" t="s">
        <v>38</v>
      </c>
      <c r="K82" s="48" t="s">
        <v>43</v>
      </c>
    </row>
    <row r="83" spans="1:11" x14ac:dyDescent="0.25">
      <c r="A83" s="54">
        <v>48</v>
      </c>
      <c r="B83" s="60">
        <v>1402</v>
      </c>
      <c r="C83" s="54">
        <v>111.19</v>
      </c>
      <c r="D83" s="55">
        <f t="shared" si="6"/>
        <v>1196.84916</v>
      </c>
      <c r="E83" s="54">
        <v>8.98</v>
      </c>
      <c r="F83" s="55">
        <f t="shared" si="7"/>
        <v>96.660719999999998</v>
      </c>
      <c r="G83" s="54">
        <v>120</v>
      </c>
      <c r="H83" s="54">
        <v>1292</v>
      </c>
      <c r="I83" s="54">
        <v>1421</v>
      </c>
      <c r="J83" s="54" t="s">
        <v>37</v>
      </c>
      <c r="K83" s="48" t="s">
        <v>43</v>
      </c>
    </row>
    <row r="84" spans="1:11" x14ac:dyDescent="0.25">
      <c r="A84" s="54">
        <v>49</v>
      </c>
      <c r="B84" s="60">
        <v>1502</v>
      </c>
      <c r="C84" s="54">
        <v>111.19</v>
      </c>
      <c r="D84" s="55">
        <f t="shared" si="6"/>
        <v>1196.84916</v>
      </c>
      <c r="E84" s="54">
        <v>8.98</v>
      </c>
      <c r="F84" s="55">
        <f t="shared" si="7"/>
        <v>96.660719999999998</v>
      </c>
      <c r="G84" s="54">
        <v>120</v>
      </c>
      <c r="H84" s="54">
        <v>1292</v>
      </c>
      <c r="I84" s="54">
        <v>1421</v>
      </c>
      <c r="J84" s="54" t="s">
        <v>38</v>
      </c>
      <c r="K84" s="48" t="s">
        <v>43</v>
      </c>
    </row>
    <row r="85" spans="1:11" x14ac:dyDescent="0.25">
      <c r="A85" s="54">
        <v>50</v>
      </c>
      <c r="B85" s="60">
        <v>1602</v>
      </c>
      <c r="C85" s="54">
        <v>111.19</v>
      </c>
      <c r="D85" s="55">
        <f t="shared" si="6"/>
        <v>1196.84916</v>
      </c>
      <c r="E85" s="54">
        <v>8.98</v>
      </c>
      <c r="F85" s="55">
        <f t="shared" si="7"/>
        <v>96.660719999999998</v>
      </c>
      <c r="G85" s="54">
        <v>120</v>
      </c>
      <c r="H85" s="54">
        <v>1292</v>
      </c>
      <c r="I85" s="54">
        <v>1421</v>
      </c>
      <c r="J85" s="54" t="s">
        <v>38</v>
      </c>
      <c r="K85" s="48" t="s">
        <v>43</v>
      </c>
    </row>
    <row r="86" spans="1:11" x14ac:dyDescent="0.25">
      <c r="A86" s="54">
        <v>51</v>
      </c>
      <c r="B86" s="60">
        <v>1702</v>
      </c>
      <c r="C86" s="54">
        <v>111.19</v>
      </c>
      <c r="D86" s="55">
        <f t="shared" si="6"/>
        <v>1196.84916</v>
      </c>
      <c r="E86" s="54">
        <v>8.98</v>
      </c>
      <c r="F86" s="55">
        <f t="shared" si="7"/>
        <v>96.660719999999998</v>
      </c>
      <c r="G86" s="54">
        <v>120</v>
      </c>
      <c r="H86" s="54">
        <v>1292</v>
      </c>
      <c r="I86" s="54">
        <v>1421</v>
      </c>
      <c r="J86" s="54" t="s">
        <v>38</v>
      </c>
      <c r="K86" s="48" t="s">
        <v>43</v>
      </c>
    </row>
    <row r="87" spans="1:11" x14ac:dyDescent="0.25">
      <c r="A87" s="54">
        <v>52</v>
      </c>
      <c r="B87" s="60">
        <v>1802</v>
      </c>
      <c r="C87" s="54">
        <v>111.19</v>
      </c>
      <c r="D87" s="55">
        <f t="shared" si="6"/>
        <v>1196.84916</v>
      </c>
      <c r="E87" s="54">
        <v>8.98</v>
      </c>
      <c r="F87" s="55">
        <f t="shared" si="7"/>
        <v>96.660719999999998</v>
      </c>
      <c r="G87" s="54">
        <v>120</v>
      </c>
      <c r="H87" s="54">
        <v>1292</v>
      </c>
      <c r="I87" s="54">
        <v>1421</v>
      </c>
      <c r="J87" s="54" t="s">
        <v>38</v>
      </c>
      <c r="K87" s="48" t="s">
        <v>43</v>
      </c>
    </row>
    <row r="88" spans="1:11" x14ac:dyDescent="0.25">
      <c r="A88" s="65">
        <v>17</v>
      </c>
    </row>
    <row r="89" spans="1:11" x14ac:dyDescent="0.25">
      <c r="B89" s="80" t="s">
        <v>41</v>
      </c>
      <c r="C89" s="79"/>
    </row>
    <row r="91" spans="1:11" x14ac:dyDescent="0.25">
      <c r="A91" s="65" t="s">
        <v>1</v>
      </c>
      <c r="B91" s="70" t="s">
        <v>0</v>
      </c>
      <c r="C91" s="70" t="s">
        <v>33</v>
      </c>
      <c r="D91" s="70"/>
      <c r="E91" s="70" t="s">
        <v>34</v>
      </c>
      <c r="F91" s="70"/>
      <c r="G91" s="70" t="s">
        <v>35</v>
      </c>
      <c r="H91" s="70" t="s">
        <v>36</v>
      </c>
      <c r="I91" s="70" t="s">
        <v>9</v>
      </c>
      <c r="J91" s="70"/>
      <c r="K91" s="51" t="s">
        <v>14</v>
      </c>
    </row>
    <row r="92" spans="1:11" x14ac:dyDescent="0.25">
      <c r="A92" s="54">
        <v>1</v>
      </c>
      <c r="B92" s="56">
        <v>202</v>
      </c>
      <c r="C92" s="56">
        <v>115.7</v>
      </c>
      <c r="D92" s="62">
        <f>C92*10.764</f>
        <v>1245.3948</v>
      </c>
      <c r="E92" s="56">
        <v>9.31</v>
      </c>
      <c r="F92" s="62">
        <f>E92*10.764</f>
        <v>100.21284</v>
      </c>
      <c r="G92" s="56">
        <v>125</v>
      </c>
      <c r="H92" s="56">
        <v>1346</v>
      </c>
      <c r="I92" s="56">
        <v>1481</v>
      </c>
      <c r="J92" s="56" t="s">
        <v>48</v>
      </c>
      <c r="K92" s="8" t="s">
        <v>43</v>
      </c>
    </row>
    <row r="93" spans="1:11" x14ac:dyDescent="0.25">
      <c r="A93" s="54">
        <v>2</v>
      </c>
      <c r="B93" s="56">
        <v>302</v>
      </c>
      <c r="C93" s="56">
        <v>115.7</v>
      </c>
      <c r="D93" s="62">
        <f t="shared" ref="D93:D129" si="8">C93*10.764</f>
        <v>1245.3948</v>
      </c>
      <c r="E93" s="56">
        <v>9.31</v>
      </c>
      <c r="F93" s="62">
        <f t="shared" ref="F93:F129" si="9">E93*10.764</f>
        <v>100.21284</v>
      </c>
      <c r="G93" s="56">
        <v>125</v>
      </c>
      <c r="H93" s="56">
        <v>1346</v>
      </c>
      <c r="I93" s="56">
        <v>1481</v>
      </c>
      <c r="J93" s="56" t="s">
        <v>48</v>
      </c>
      <c r="K93" s="8" t="s">
        <v>43</v>
      </c>
    </row>
    <row r="94" spans="1:11" x14ac:dyDescent="0.25">
      <c r="A94" s="54">
        <v>3</v>
      </c>
      <c r="B94" s="56">
        <v>402</v>
      </c>
      <c r="C94" s="56">
        <v>115.7</v>
      </c>
      <c r="D94" s="62">
        <f t="shared" si="8"/>
        <v>1245.3948</v>
      </c>
      <c r="E94" s="56">
        <v>9.31</v>
      </c>
      <c r="F94" s="62">
        <f t="shared" si="9"/>
        <v>100.21284</v>
      </c>
      <c r="G94" s="56">
        <v>125</v>
      </c>
      <c r="H94" s="56">
        <v>1346</v>
      </c>
      <c r="I94" s="56">
        <v>1481</v>
      </c>
      <c r="J94" s="56" t="s">
        <v>48</v>
      </c>
      <c r="K94" s="8" t="s">
        <v>43</v>
      </c>
    </row>
    <row r="95" spans="1:11" x14ac:dyDescent="0.25">
      <c r="A95" s="54">
        <v>4</v>
      </c>
      <c r="B95" s="56">
        <v>502</v>
      </c>
      <c r="C95" s="56">
        <v>115.7</v>
      </c>
      <c r="D95" s="62">
        <f t="shared" si="8"/>
        <v>1245.3948</v>
      </c>
      <c r="E95" s="56">
        <v>9.31</v>
      </c>
      <c r="F95" s="62">
        <f t="shared" si="9"/>
        <v>100.21284</v>
      </c>
      <c r="G95" s="56">
        <v>125</v>
      </c>
      <c r="H95" s="56">
        <v>1346</v>
      </c>
      <c r="I95" s="56">
        <v>1481</v>
      </c>
      <c r="J95" s="56" t="s">
        <v>48</v>
      </c>
      <c r="K95" s="8" t="s">
        <v>43</v>
      </c>
    </row>
    <row r="96" spans="1:11" x14ac:dyDescent="0.25">
      <c r="A96" s="54">
        <v>5</v>
      </c>
      <c r="B96" s="56">
        <v>602</v>
      </c>
      <c r="C96" s="56">
        <v>115.7</v>
      </c>
      <c r="D96" s="62">
        <f t="shared" si="8"/>
        <v>1245.3948</v>
      </c>
      <c r="E96" s="56">
        <v>9.31</v>
      </c>
      <c r="F96" s="62">
        <f t="shared" si="9"/>
        <v>100.21284</v>
      </c>
      <c r="G96" s="56">
        <v>125</v>
      </c>
      <c r="H96" s="56">
        <v>1346</v>
      </c>
      <c r="I96" s="56">
        <v>1481</v>
      </c>
      <c r="J96" s="56" t="s">
        <v>48</v>
      </c>
      <c r="K96" s="8" t="s">
        <v>43</v>
      </c>
    </row>
    <row r="97" spans="1:19" x14ac:dyDescent="0.25">
      <c r="A97" s="54">
        <v>6</v>
      </c>
      <c r="B97" s="56">
        <v>802</v>
      </c>
      <c r="C97" s="56">
        <v>115.7</v>
      </c>
      <c r="D97" s="62">
        <f t="shared" si="8"/>
        <v>1245.3948</v>
      </c>
      <c r="E97" s="56">
        <v>9.31</v>
      </c>
      <c r="F97" s="62">
        <f t="shared" si="9"/>
        <v>100.21284</v>
      </c>
      <c r="G97" s="56">
        <v>125</v>
      </c>
      <c r="H97" s="56">
        <v>1346</v>
      </c>
      <c r="I97" s="56">
        <v>1481</v>
      </c>
      <c r="J97" s="56" t="s">
        <v>48</v>
      </c>
      <c r="K97" s="8" t="s">
        <v>43</v>
      </c>
    </row>
    <row r="98" spans="1:19" x14ac:dyDescent="0.25">
      <c r="A98" s="54">
        <v>7</v>
      </c>
      <c r="B98" s="56">
        <v>902</v>
      </c>
      <c r="C98" s="56">
        <v>115.7</v>
      </c>
      <c r="D98" s="62">
        <f t="shared" si="8"/>
        <v>1245.3948</v>
      </c>
      <c r="E98" s="56">
        <v>9.31</v>
      </c>
      <c r="F98" s="62">
        <f t="shared" si="9"/>
        <v>100.21284</v>
      </c>
      <c r="G98" s="56">
        <v>125</v>
      </c>
      <c r="H98" s="56">
        <v>1346</v>
      </c>
      <c r="I98" s="56">
        <v>1481</v>
      </c>
      <c r="J98" s="56" t="s">
        <v>48</v>
      </c>
      <c r="K98" s="8" t="s">
        <v>43</v>
      </c>
    </row>
    <row r="99" spans="1:19" x14ac:dyDescent="0.25">
      <c r="A99" s="54">
        <v>8</v>
      </c>
      <c r="B99" s="56">
        <v>1002</v>
      </c>
      <c r="C99" s="56">
        <v>115.7</v>
      </c>
      <c r="D99" s="62">
        <f t="shared" si="8"/>
        <v>1245.3948</v>
      </c>
      <c r="E99" s="56">
        <v>9.31</v>
      </c>
      <c r="F99" s="62">
        <f t="shared" si="9"/>
        <v>100.21284</v>
      </c>
      <c r="G99" s="56">
        <v>125</v>
      </c>
      <c r="H99" s="56">
        <v>1346</v>
      </c>
      <c r="I99" s="56">
        <v>1481</v>
      </c>
      <c r="J99" s="56" t="s">
        <v>48</v>
      </c>
      <c r="K99" s="8" t="s">
        <v>43</v>
      </c>
    </row>
    <row r="100" spans="1:19" x14ac:dyDescent="0.25">
      <c r="A100" s="54">
        <v>9</v>
      </c>
      <c r="B100" s="56">
        <v>1102</v>
      </c>
      <c r="C100" s="56">
        <v>115.7</v>
      </c>
      <c r="D100" s="62">
        <f t="shared" si="8"/>
        <v>1245.3948</v>
      </c>
      <c r="E100" s="56">
        <v>9.31</v>
      </c>
      <c r="F100" s="62">
        <f t="shared" si="9"/>
        <v>100.21284</v>
      </c>
      <c r="G100" s="56">
        <v>125</v>
      </c>
      <c r="H100" s="56">
        <v>1346</v>
      </c>
      <c r="I100" s="56">
        <v>1481</v>
      </c>
      <c r="J100" s="56" t="s">
        <v>48</v>
      </c>
      <c r="K100" s="8" t="s">
        <v>43</v>
      </c>
    </row>
    <row r="101" spans="1:19" x14ac:dyDescent="0.25">
      <c r="A101" s="54">
        <v>10</v>
      </c>
      <c r="B101" s="56">
        <v>1202</v>
      </c>
      <c r="C101" s="56">
        <v>115.7</v>
      </c>
      <c r="D101" s="62">
        <f t="shared" si="8"/>
        <v>1245.3948</v>
      </c>
      <c r="E101" s="56">
        <v>9.31</v>
      </c>
      <c r="F101" s="62">
        <f t="shared" si="9"/>
        <v>100.21284</v>
      </c>
      <c r="G101" s="56">
        <v>125</v>
      </c>
      <c r="H101" s="56">
        <v>1346</v>
      </c>
      <c r="I101" s="56">
        <v>1481</v>
      </c>
      <c r="J101" s="56" t="s">
        <v>48</v>
      </c>
      <c r="K101" s="8" t="s">
        <v>43</v>
      </c>
    </row>
    <row r="102" spans="1:19" x14ac:dyDescent="0.25">
      <c r="A102" s="54">
        <v>11</v>
      </c>
      <c r="B102" s="56">
        <v>1302</v>
      </c>
      <c r="C102" s="56">
        <v>115.7</v>
      </c>
      <c r="D102" s="62">
        <f t="shared" si="8"/>
        <v>1245.3948</v>
      </c>
      <c r="E102" s="56">
        <v>9.31</v>
      </c>
      <c r="F102" s="62">
        <f t="shared" si="9"/>
        <v>100.21284</v>
      </c>
      <c r="G102" s="56">
        <v>125</v>
      </c>
      <c r="H102" s="56">
        <v>1346</v>
      </c>
      <c r="I102" s="56">
        <v>1481</v>
      </c>
      <c r="J102" s="56" t="s">
        <v>48</v>
      </c>
      <c r="K102" s="8" t="s">
        <v>43</v>
      </c>
    </row>
    <row r="103" spans="1:19" x14ac:dyDescent="0.25">
      <c r="A103" s="54">
        <v>12</v>
      </c>
      <c r="B103" s="56">
        <v>1502</v>
      </c>
      <c r="C103" s="56">
        <v>115.7</v>
      </c>
      <c r="D103" s="62">
        <f t="shared" si="8"/>
        <v>1245.3948</v>
      </c>
      <c r="E103" s="56">
        <v>9.31</v>
      </c>
      <c r="F103" s="62">
        <f t="shared" si="9"/>
        <v>100.21284</v>
      </c>
      <c r="G103" s="56">
        <v>125</v>
      </c>
      <c r="H103" s="56">
        <v>1346</v>
      </c>
      <c r="I103" s="56">
        <v>1481</v>
      </c>
      <c r="J103" s="56" t="s">
        <v>48</v>
      </c>
      <c r="K103" s="8" t="s">
        <v>43</v>
      </c>
    </row>
    <row r="104" spans="1:19" x14ac:dyDescent="0.25">
      <c r="A104" s="54">
        <v>13</v>
      </c>
      <c r="B104" s="56">
        <v>1602</v>
      </c>
      <c r="C104" s="56">
        <v>115.7</v>
      </c>
      <c r="D104" s="62">
        <f t="shared" si="8"/>
        <v>1245.3948</v>
      </c>
      <c r="E104" s="56">
        <v>9.31</v>
      </c>
      <c r="F104" s="62">
        <f t="shared" si="9"/>
        <v>100.21284</v>
      </c>
      <c r="G104" s="56">
        <v>125</v>
      </c>
      <c r="H104" s="56">
        <v>1346</v>
      </c>
      <c r="I104" s="56">
        <v>1481</v>
      </c>
      <c r="J104" s="56" t="s">
        <v>48</v>
      </c>
      <c r="K104" s="8" t="s">
        <v>43</v>
      </c>
    </row>
    <row r="105" spans="1:19" x14ac:dyDescent="0.25">
      <c r="A105" s="54">
        <v>14</v>
      </c>
      <c r="B105" s="56">
        <v>1702</v>
      </c>
      <c r="C105" s="56">
        <v>115.7</v>
      </c>
      <c r="D105" s="62">
        <f t="shared" si="8"/>
        <v>1245.3948</v>
      </c>
      <c r="E105" s="56">
        <v>9.31</v>
      </c>
      <c r="F105" s="62">
        <f t="shared" si="9"/>
        <v>100.21284</v>
      </c>
      <c r="G105" s="56">
        <v>125</v>
      </c>
      <c r="H105" s="56">
        <v>1346</v>
      </c>
      <c r="I105" s="56">
        <v>1481</v>
      </c>
      <c r="J105" s="56" t="s">
        <v>48</v>
      </c>
      <c r="K105" s="8" t="s">
        <v>43</v>
      </c>
    </row>
    <row r="106" spans="1:19" x14ac:dyDescent="0.25">
      <c r="A106" s="54">
        <v>15</v>
      </c>
      <c r="B106" s="56">
        <v>1802</v>
      </c>
      <c r="C106" s="56">
        <v>115.7</v>
      </c>
      <c r="D106" s="62">
        <f t="shared" si="8"/>
        <v>1245.3948</v>
      </c>
      <c r="E106" s="56">
        <v>9.31</v>
      </c>
      <c r="F106" s="62">
        <f t="shared" si="9"/>
        <v>100.21284</v>
      </c>
      <c r="G106" s="56">
        <v>125</v>
      </c>
      <c r="H106" s="56">
        <v>1346</v>
      </c>
      <c r="I106" s="56">
        <v>1481</v>
      </c>
      <c r="J106" s="56" t="s">
        <v>48</v>
      </c>
      <c r="K106" s="8" t="s">
        <v>43</v>
      </c>
    </row>
    <row r="107" spans="1:19" x14ac:dyDescent="0.25">
      <c r="A107" s="65">
        <v>15</v>
      </c>
      <c r="D107" s="62"/>
      <c r="F107" s="62"/>
      <c r="S107" s="8" t="s">
        <v>55</v>
      </c>
    </row>
    <row r="108" spans="1:19" x14ac:dyDescent="0.25">
      <c r="A108" s="65" t="s">
        <v>1</v>
      </c>
      <c r="B108" s="70" t="s">
        <v>0</v>
      </c>
      <c r="C108" s="70" t="s">
        <v>33</v>
      </c>
      <c r="D108" s="62"/>
      <c r="E108" s="70" t="s">
        <v>34</v>
      </c>
      <c r="F108" s="62"/>
      <c r="G108" s="70" t="s">
        <v>35</v>
      </c>
      <c r="H108" s="70" t="s">
        <v>36</v>
      </c>
      <c r="I108" s="70" t="s">
        <v>9</v>
      </c>
      <c r="J108" s="70"/>
      <c r="K108" s="51" t="s">
        <v>14</v>
      </c>
      <c r="S108" s="8">
        <f>4+1+1+13+11+2</f>
        <v>32</v>
      </c>
    </row>
    <row r="109" spans="1:19" x14ac:dyDescent="0.25">
      <c r="A109" s="54">
        <v>16</v>
      </c>
      <c r="B109" s="56">
        <v>201</v>
      </c>
      <c r="C109" s="56">
        <v>167.97</v>
      </c>
      <c r="D109" s="62">
        <f t="shared" si="8"/>
        <v>1808.0290799999998</v>
      </c>
      <c r="E109" s="56">
        <v>16.64</v>
      </c>
      <c r="F109" s="62">
        <f t="shared" si="9"/>
        <v>179.11295999999999</v>
      </c>
      <c r="G109" s="56">
        <v>185</v>
      </c>
      <c r="H109" s="56">
        <v>1991</v>
      </c>
      <c r="I109" s="56">
        <v>2190</v>
      </c>
      <c r="J109" s="56" t="s">
        <v>38</v>
      </c>
      <c r="K109" s="8" t="s">
        <v>46</v>
      </c>
    </row>
    <row r="110" spans="1:19" x14ac:dyDescent="0.25">
      <c r="A110" s="54">
        <v>17</v>
      </c>
      <c r="B110" s="56">
        <v>301</v>
      </c>
      <c r="C110" s="56">
        <v>167.97</v>
      </c>
      <c r="D110" s="62">
        <f t="shared" si="8"/>
        <v>1808.0290799999998</v>
      </c>
      <c r="E110" s="56">
        <v>16.64</v>
      </c>
      <c r="F110" s="62">
        <f t="shared" si="9"/>
        <v>179.11295999999999</v>
      </c>
      <c r="G110" s="56">
        <v>185</v>
      </c>
      <c r="H110" s="56">
        <v>1991</v>
      </c>
      <c r="I110" s="56">
        <v>2190</v>
      </c>
      <c r="J110" s="56" t="s">
        <v>38</v>
      </c>
      <c r="K110" s="8" t="s">
        <v>46</v>
      </c>
    </row>
    <row r="111" spans="1:19" x14ac:dyDescent="0.25">
      <c r="A111" s="54">
        <v>18</v>
      </c>
      <c r="B111" s="56">
        <v>401</v>
      </c>
      <c r="C111" s="56">
        <v>167.97</v>
      </c>
      <c r="D111" s="62">
        <f t="shared" si="8"/>
        <v>1808.0290799999998</v>
      </c>
      <c r="E111" s="56">
        <v>16.64</v>
      </c>
      <c r="F111" s="62">
        <f t="shared" si="9"/>
        <v>179.11295999999999</v>
      </c>
      <c r="G111" s="56">
        <v>185</v>
      </c>
      <c r="H111" s="56">
        <v>1991</v>
      </c>
      <c r="I111" s="56">
        <v>2190</v>
      </c>
      <c r="J111" s="56" t="s">
        <v>38</v>
      </c>
      <c r="K111" s="8" t="s">
        <v>46</v>
      </c>
    </row>
    <row r="112" spans="1:19" x14ac:dyDescent="0.25">
      <c r="A112" s="54">
        <v>19</v>
      </c>
      <c r="B112" s="56">
        <v>501</v>
      </c>
      <c r="C112" s="56">
        <v>167.97</v>
      </c>
      <c r="D112" s="62">
        <f t="shared" si="8"/>
        <v>1808.0290799999998</v>
      </c>
      <c r="E112" s="56">
        <v>16.64</v>
      </c>
      <c r="F112" s="62">
        <f t="shared" si="9"/>
        <v>179.11295999999999</v>
      </c>
      <c r="G112" s="56">
        <v>185</v>
      </c>
      <c r="H112" s="56">
        <v>1991</v>
      </c>
      <c r="I112" s="56">
        <v>2190</v>
      </c>
      <c r="J112" s="56" t="s">
        <v>38</v>
      </c>
      <c r="K112" s="8" t="s">
        <v>46</v>
      </c>
    </row>
    <row r="113" spans="1:17" x14ac:dyDescent="0.25">
      <c r="A113" s="54">
        <v>20</v>
      </c>
      <c r="B113" s="56">
        <v>601</v>
      </c>
      <c r="C113" s="56">
        <v>167.97</v>
      </c>
      <c r="D113" s="62">
        <f t="shared" si="8"/>
        <v>1808.0290799999998</v>
      </c>
      <c r="E113" s="56">
        <v>16.64</v>
      </c>
      <c r="F113" s="62">
        <f t="shared" si="9"/>
        <v>179.11295999999999</v>
      </c>
      <c r="G113" s="56">
        <v>185</v>
      </c>
      <c r="H113" s="56">
        <v>1991</v>
      </c>
      <c r="I113" s="56">
        <v>2190</v>
      </c>
      <c r="J113" s="56" t="s">
        <v>38</v>
      </c>
      <c r="K113" s="8" t="s">
        <v>46</v>
      </c>
    </row>
    <row r="114" spans="1:17" x14ac:dyDescent="0.25">
      <c r="A114" s="54">
        <v>21</v>
      </c>
      <c r="B114" s="56">
        <v>801</v>
      </c>
      <c r="C114" s="56">
        <v>167.97</v>
      </c>
      <c r="D114" s="62">
        <f t="shared" si="8"/>
        <v>1808.0290799999998</v>
      </c>
      <c r="E114" s="56">
        <v>16.64</v>
      </c>
      <c r="F114" s="62">
        <f t="shared" si="9"/>
        <v>179.11295999999999</v>
      </c>
      <c r="G114" s="56">
        <v>185</v>
      </c>
      <c r="H114" s="56">
        <v>1991</v>
      </c>
      <c r="I114" s="56">
        <v>2190</v>
      </c>
      <c r="J114" s="56" t="s">
        <v>38</v>
      </c>
      <c r="K114" s="8" t="s">
        <v>46</v>
      </c>
    </row>
    <row r="115" spans="1:17" x14ac:dyDescent="0.25">
      <c r="A115" s="54">
        <v>22</v>
      </c>
      <c r="B115" s="56">
        <v>901</v>
      </c>
      <c r="C115" s="56">
        <v>167.97</v>
      </c>
      <c r="D115" s="62">
        <f t="shared" si="8"/>
        <v>1808.0290799999998</v>
      </c>
      <c r="E115" s="56">
        <v>16.64</v>
      </c>
      <c r="F115" s="62">
        <f t="shared" si="9"/>
        <v>179.11295999999999</v>
      </c>
      <c r="G115" s="56">
        <v>185</v>
      </c>
      <c r="H115" s="56">
        <v>1991</v>
      </c>
      <c r="I115" s="56">
        <v>2190</v>
      </c>
      <c r="J115" s="56" t="s">
        <v>38</v>
      </c>
      <c r="K115" s="8" t="s">
        <v>46</v>
      </c>
    </row>
    <row r="116" spans="1:17" x14ac:dyDescent="0.25">
      <c r="A116" s="54">
        <v>23</v>
      </c>
      <c r="B116" s="56">
        <v>1001</v>
      </c>
      <c r="C116" s="56">
        <v>167.97</v>
      </c>
      <c r="D116" s="62">
        <f t="shared" si="8"/>
        <v>1808.0290799999998</v>
      </c>
      <c r="E116" s="56">
        <v>16.64</v>
      </c>
      <c r="F116" s="62">
        <f t="shared" si="9"/>
        <v>179.11295999999999</v>
      </c>
      <c r="G116" s="56">
        <v>185</v>
      </c>
      <c r="H116" s="56">
        <v>1991</v>
      </c>
      <c r="I116" s="56">
        <v>2190</v>
      </c>
      <c r="J116" s="56" t="s">
        <v>38</v>
      </c>
      <c r="K116" s="8" t="s">
        <v>46</v>
      </c>
    </row>
    <row r="117" spans="1:17" x14ac:dyDescent="0.25">
      <c r="A117" s="54">
        <v>24</v>
      </c>
      <c r="B117" s="56">
        <v>1101</v>
      </c>
      <c r="C117" s="56">
        <v>167.97</v>
      </c>
      <c r="D117" s="62">
        <f t="shared" si="8"/>
        <v>1808.0290799999998</v>
      </c>
      <c r="E117" s="56">
        <v>16.64</v>
      </c>
      <c r="F117" s="62">
        <f t="shared" si="9"/>
        <v>179.11295999999999</v>
      </c>
      <c r="G117" s="56">
        <v>185</v>
      </c>
      <c r="H117" s="56">
        <v>1991</v>
      </c>
      <c r="I117" s="56">
        <v>2190</v>
      </c>
      <c r="J117" s="56" t="s">
        <v>38</v>
      </c>
      <c r="K117" s="8" t="s">
        <v>46</v>
      </c>
    </row>
    <row r="118" spans="1:17" x14ac:dyDescent="0.25">
      <c r="A118" s="54">
        <v>25</v>
      </c>
      <c r="B118" s="56">
        <v>1201</v>
      </c>
      <c r="C118" s="56">
        <v>167.97</v>
      </c>
      <c r="D118" s="62">
        <f t="shared" si="8"/>
        <v>1808.0290799999998</v>
      </c>
      <c r="E118" s="56">
        <v>16.64</v>
      </c>
      <c r="F118" s="62">
        <f t="shared" si="9"/>
        <v>179.11295999999999</v>
      </c>
      <c r="G118" s="56">
        <v>185</v>
      </c>
      <c r="H118" s="56">
        <v>1991</v>
      </c>
      <c r="I118" s="56">
        <v>2190</v>
      </c>
      <c r="J118" s="56" t="s">
        <v>37</v>
      </c>
      <c r="K118" s="8" t="s">
        <v>46</v>
      </c>
      <c r="Q118" s="8" t="s">
        <v>55</v>
      </c>
    </row>
    <row r="119" spans="1:17" x14ac:dyDescent="0.25">
      <c r="A119" s="54">
        <v>26</v>
      </c>
      <c r="B119" s="56">
        <v>1301</v>
      </c>
      <c r="C119" s="56">
        <v>167.97</v>
      </c>
      <c r="D119" s="62">
        <f t="shared" si="8"/>
        <v>1808.0290799999998</v>
      </c>
      <c r="E119" s="56">
        <v>16.64</v>
      </c>
      <c r="F119" s="62">
        <f t="shared" si="9"/>
        <v>179.11295999999999</v>
      </c>
      <c r="G119" s="56">
        <v>185</v>
      </c>
      <c r="H119" s="56">
        <v>1991</v>
      </c>
      <c r="I119" s="56">
        <v>2190</v>
      </c>
      <c r="J119" s="56" t="s">
        <v>37</v>
      </c>
      <c r="K119" s="8" t="s">
        <v>46</v>
      </c>
      <c r="Q119" s="8">
        <f>4+1+1+13+11+2</f>
        <v>32</v>
      </c>
    </row>
    <row r="120" spans="1:17" x14ac:dyDescent="0.25">
      <c r="A120" s="54">
        <v>27</v>
      </c>
      <c r="B120" s="56">
        <v>1501</v>
      </c>
      <c r="C120" s="56">
        <v>167.97</v>
      </c>
      <c r="D120" s="62">
        <f t="shared" si="8"/>
        <v>1808.0290799999998</v>
      </c>
      <c r="E120" s="56">
        <v>16.64</v>
      </c>
      <c r="F120" s="62">
        <f t="shared" si="9"/>
        <v>179.11295999999999</v>
      </c>
      <c r="G120" s="56">
        <v>185</v>
      </c>
      <c r="H120" s="56">
        <v>1991</v>
      </c>
      <c r="I120" s="56">
        <v>2190</v>
      </c>
      <c r="J120" s="56" t="s">
        <v>38</v>
      </c>
      <c r="K120" s="8" t="s">
        <v>46</v>
      </c>
    </row>
    <row r="121" spans="1:17" x14ac:dyDescent="0.25">
      <c r="A121" s="54">
        <v>28</v>
      </c>
      <c r="B121" s="56">
        <v>1601</v>
      </c>
      <c r="C121" s="56">
        <v>167.97</v>
      </c>
      <c r="D121" s="62">
        <f t="shared" si="8"/>
        <v>1808.0290799999998</v>
      </c>
      <c r="E121" s="56">
        <v>16.64</v>
      </c>
      <c r="F121" s="62">
        <f t="shared" si="9"/>
        <v>179.11295999999999</v>
      </c>
      <c r="G121" s="56">
        <v>185</v>
      </c>
      <c r="H121" s="56">
        <v>1991</v>
      </c>
      <c r="I121" s="56">
        <v>2190</v>
      </c>
      <c r="J121" s="56" t="s">
        <v>38</v>
      </c>
      <c r="K121" s="8" t="s">
        <v>46</v>
      </c>
    </row>
    <row r="122" spans="1:17" x14ac:dyDescent="0.25">
      <c r="A122" s="54">
        <v>29</v>
      </c>
      <c r="B122" s="56">
        <v>1701</v>
      </c>
      <c r="C122" s="56">
        <v>167.97</v>
      </c>
      <c r="D122" s="62">
        <f t="shared" si="8"/>
        <v>1808.0290799999998</v>
      </c>
      <c r="E122" s="56">
        <v>16.64</v>
      </c>
      <c r="F122" s="62">
        <f t="shared" si="9"/>
        <v>179.11295999999999</v>
      </c>
      <c r="G122" s="56">
        <v>185</v>
      </c>
      <c r="H122" s="56">
        <v>1991</v>
      </c>
      <c r="I122" s="56">
        <v>2190</v>
      </c>
      <c r="J122" s="56" t="s">
        <v>38</v>
      </c>
      <c r="K122" s="8" t="s">
        <v>46</v>
      </c>
    </row>
    <row r="123" spans="1:17" x14ac:dyDescent="0.25">
      <c r="A123" s="54">
        <v>30</v>
      </c>
      <c r="B123" s="56">
        <v>1801</v>
      </c>
      <c r="C123" s="56">
        <v>167.97</v>
      </c>
      <c r="D123" s="62">
        <f t="shared" si="8"/>
        <v>1808.0290799999998</v>
      </c>
      <c r="E123" s="56">
        <v>16.64</v>
      </c>
      <c r="F123" s="62">
        <f t="shared" si="9"/>
        <v>179.11295999999999</v>
      </c>
      <c r="G123" s="56">
        <v>185</v>
      </c>
      <c r="H123" s="56">
        <v>1991</v>
      </c>
      <c r="I123" s="56">
        <v>2190</v>
      </c>
      <c r="J123" s="56" t="s">
        <v>38</v>
      </c>
      <c r="K123" s="8" t="s">
        <v>46</v>
      </c>
    </row>
    <row r="124" spans="1:17" x14ac:dyDescent="0.25">
      <c r="A124" s="65">
        <v>15</v>
      </c>
      <c r="D124" s="62"/>
      <c r="F124" s="62"/>
    </row>
    <row r="125" spans="1:17" x14ac:dyDescent="0.25">
      <c r="A125" s="65" t="s">
        <v>1</v>
      </c>
      <c r="B125" s="70" t="s">
        <v>0</v>
      </c>
      <c r="C125" s="70" t="s">
        <v>33</v>
      </c>
      <c r="D125" s="62"/>
      <c r="E125" s="70" t="s">
        <v>34</v>
      </c>
      <c r="F125" s="62"/>
      <c r="G125" s="70" t="s">
        <v>35</v>
      </c>
      <c r="H125" s="70" t="s">
        <v>36</v>
      </c>
      <c r="I125" s="70" t="s">
        <v>9</v>
      </c>
      <c r="J125" s="70"/>
      <c r="K125" s="51" t="s">
        <v>14</v>
      </c>
    </row>
    <row r="126" spans="1:17" x14ac:dyDescent="0.25">
      <c r="A126" s="54">
        <v>31</v>
      </c>
      <c r="B126" s="56">
        <v>701</v>
      </c>
      <c r="C126" s="56">
        <v>209.55</v>
      </c>
      <c r="D126" s="62">
        <f t="shared" si="8"/>
        <v>2255.5962</v>
      </c>
      <c r="E126" s="56">
        <v>22.08</v>
      </c>
      <c r="F126" s="62">
        <f t="shared" si="9"/>
        <v>237.66911999999996</v>
      </c>
      <c r="G126" s="56">
        <v>232</v>
      </c>
      <c r="H126" s="56">
        <v>2497</v>
      </c>
      <c r="I126" s="56">
        <v>2747</v>
      </c>
      <c r="J126" s="56" t="s">
        <v>38</v>
      </c>
      <c r="K126" s="8" t="s">
        <v>46</v>
      </c>
    </row>
    <row r="127" spans="1:17" x14ac:dyDescent="0.25">
      <c r="A127" s="65">
        <v>1</v>
      </c>
      <c r="D127" s="62"/>
      <c r="F127" s="62"/>
    </row>
    <row r="128" spans="1:17" x14ac:dyDescent="0.25">
      <c r="A128" s="65" t="s">
        <v>1</v>
      </c>
      <c r="B128" s="70" t="s">
        <v>0</v>
      </c>
      <c r="C128" s="70" t="s">
        <v>33</v>
      </c>
      <c r="D128" s="62"/>
      <c r="E128" s="70" t="s">
        <v>34</v>
      </c>
      <c r="F128" s="62"/>
      <c r="G128" s="70" t="s">
        <v>35</v>
      </c>
      <c r="H128" s="70" t="s">
        <v>36</v>
      </c>
      <c r="I128" s="70" t="s">
        <v>9</v>
      </c>
      <c r="J128" s="70"/>
      <c r="K128" s="51" t="s">
        <v>14</v>
      </c>
    </row>
    <row r="129" spans="1:11" x14ac:dyDescent="0.25">
      <c r="A129" s="54">
        <v>32</v>
      </c>
      <c r="B129" s="56">
        <v>1401</v>
      </c>
      <c r="C129" s="56">
        <v>217.09</v>
      </c>
      <c r="D129" s="62">
        <f t="shared" si="8"/>
        <v>2336.7567599999998</v>
      </c>
      <c r="E129" s="56">
        <v>22.08</v>
      </c>
      <c r="F129" s="62">
        <f t="shared" si="9"/>
        <v>237.66911999999996</v>
      </c>
      <c r="G129" s="56">
        <v>239</v>
      </c>
      <c r="H129" s="56">
        <v>2573</v>
      </c>
      <c r="I129" s="56">
        <v>2830</v>
      </c>
      <c r="J129" s="56" t="s">
        <v>38</v>
      </c>
      <c r="K129" s="8" t="s">
        <v>46</v>
      </c>
    </row>
    <row r="130" spans="1:11" x14ac:dyDescent="0.25">
      <c r="A130" s="65">
        <v>1</v>
      </c>
    </row>
    <row r="131" spans="1:11" x14ac:dyDescent="0.25">
      <c r="B131" s="78" t="s">
        <v>49</v>
      </c>
      <c r="C131" s="79"/>
    </row>
    <row r="132" spans="1:11" x14ac:dyDescent="0.25">
      <c r="A132" s="65" t="s">
        <v>1</v>
      </c>
      <c r="B132" s="57" t="s">
        <v>0</v>
      </c>
      <c r="C132" s="57" t="s">
        <v>33</v>
      </c>
      <c r="D132" s="57"/>
      <c r="E132" s="57" t="s">
        <v>34</v>
      </c>
      <c r="F132" s="57"/>
      <c r="G132" s="57" t="s">
        <v>35</v>
      </c>
      <c r="H132" s="57" t="s">
        <v>36</v>
      </c>
      <c r="I132" s="57" t="s">
        <v>9</v>
      </c>
      <c r="J132" s="57"/>
      <c r="K132" s="49" t="s">
        <v>50</v>
      </c>
    </row>
    <row r="133" spans="1:11" x14ac:dyDescent="0.25">
      <c r="A133" s="54">
        <v>1</v>
      </c>
      <c r="B133" s="11" t="s">
        <v>73</v>
      </c>
      <c r="C133" s="11">
        <v>107.71</v>
      </c>
      <c r="D133" s="12">
        <f>C133*10.764</f>
        <v>1159.3904399999999</v>
      </c>
      <c r="E133" s="11">
        <v>1.02</v>
      </c>
      <c r="F133" s="12">
        <f>E133*10.764</f>
        <v>10.979279999999999</v>
      </c>
      <c r="G133" s="54">
        <f t="shared" ref="G133" si="10">ROUND(E133+C133,0)</f>
        <v>109</v>
      </c>
      <c r="H133" s="54">
        <f t="shared" ref="H133" si="11">ROUND(G133*10.764,0)</f>
        <v>1173</v>
      </c>
      <c r="I133" s="54">
        <f t="shared" ref="I133" si="12">ROUND(H133*1.1,0)</f>
        <v>1290</v>
      </c>
      <c r="J133" s="54" t="s">
        <v>38</v>
      </c>
      <c r="K133" s="48" t="s">
        <v>43</v>
      </c>
    </row>
    <row r="134" spans="1:11" x14ac:dyDescent="0.25">
      <c r="A134" s="65">
        <v>1</v>
      </c>
      <c r="D134" s="12"/>
      <c r="F134" s="12"/>
    </row>
    <row r="135" spans="1:11" x14ac:dyDescent="0.25">
      <c r="A135" s="65" t="s">
        <v>1</v>
      </c>
      <c r="B135" s="57" t="s">
        <v>0</v>
      </c>
      <c r="C135" s="57" t="s">
        <v>33</v>
      </c>
      <c r="D135" s="12"/>
      <c r="E135" s="57" t="s">
        <v>34</v>
      </c>
      <c r="F135" s="12"/>
      <c r="G135" s="57" t="s">
        <v>35</v>
      </c>
      <c r="H135" s="57" t="s">
        <v>36</v>
      </c>
      <c r="I135" s="57" t="s">
        <v>9</v>
      </c>
      <c r="J135" s="57"/>
      <c r="K135" s="49" t="s">
        <v>50</v>
      </c>
    </row>
    <row r="136" spans="1:11" x14ac:dyDescent="0.25">
      <c r="A136" s="54">
        <v>2</v>
      </c>
      <c r="B136" s="54">
        <v>202</v>
      </c>
      <c r="C136" s="54">
        <v>106.38</v>
      </c>
      <c r="D136" s="12">
        <f t="shared" ref="D136:D183" si="13">C136*10.764</f>
        <v>1145.0743199999999</v>
      </c>
      <c r="E136" s="54">
        <v>5.28</v>
      </c>
      <c r="F136" s="12">
        <f t="shared" ref="F136:F183" si="14">E136*10.764</f>
        <v>56.833919999999999</v>
      </c>
      <c r="G136" s="54">
        <v>112</v>
      </c>
      <c r="H136" s="54">
        <v>1206</v>
      </c>
      <c r="I136" s="54">
        <v>1327</v>
      </c>
      <c r="J136" s="54" t="s">
        <v>37</v>
      </c>
      <c r="K136" s="48" t="s">
        <v>43</v>
      </c>
    </row>
    <row r="137" spans="1:11" x14ac:dyDescent="0.25">
      <c r="A137" s="65">
        <v>1</v>
      </c>
      <c r="D137" s="11"/>
      <c r="F137" s="12"/>
    </row>
    <row r="138" spans="1:11" x14ac:dyDescent="0.25">
      <c r="A138" s="65" t="s">
        <v>1</v>
      </c>
      <c r="B138" s="57" t="s">
        <v>0</v>
      </c>
      <c r="C138" s="57" t="s">
        <v>33</v>
      </c>
      <c r="D138" s="11"/>
      <c r="E138" s="57" t="s">
        <v>34</v>
      </c>
      <c r="F138" s="12"/>
      <c r="G138" s="57" t="s">
        <v>35</v>
      </c>
      <c r="H138" s="57" t="s">
        <v>36</v>
      </c>
      <c r="I138" s="57" t="s">
        <v>9</v>
      </c>
      <c r="J138" s="57"/>
      <c r="K138" s="49" t="s">
        <v>50</v>
      </c>
    </row>
    <row r="139" spans="1:11" x14ac:dyDescent="0.25">
      <c r="A139" s="54">
        <v>3</v>
      </c>
      <c r="B139" s="54">
        <v>802</v>
      </c>
      <c r="C139" s="54">
        <v>108.59</v>
      </c>
      <c r="D139" s="12">
        <f t="shared" si="13"/>
        <v>1168.86276</v>
      </c>
      <c r="E139" s="54">
        <v>5.27</v>
      </c>
      <c r="F139" s="12">
        <f t="shared" si="14"/>
        <v>56.726279999999988</v>
      </c>
      <c r="G139" s="54">
        <v>114</v>
      </c>
      <c r="H139" s="54">
        <v>1227</v>
      </c>
      <c r="I139" s="54">
        <v>1350</v>
      </c>
      <c r="J139" s="54" t="s">
        <v>37</v>
      </c>
      <c r="K139" s="48" t="s">
        <v>43</v>
      </c>
    </row>
    <row r="140" spans="1:11" x14ac:dyDescent="0.25">
      <c r="A140" s="54">
        <v>4</v>
      </c>
      <c r="B140" s="54">
        <v>902</v>
      </c>
      <c r="C140" s="54">
        <v>108.59</v>
      </c>
      <c r="D140" s="12">
        <f t="shared" si="13"/>
        <v>1168.86276</v>
      </c>
      <c r="E140" s="54">
        <v>5.27</v>
      </c>
      <c r="F140" s="12">
        <f t="shared" si="14"/>
        <v>56.726279999999988</v>
      </c>
      <c r="G140" s="54">
        <v>114</v>
      </c>
      <c r="H140" s="54">
        <v>1227</v>
      </c>
      <c r="I140" s="54">
        <v>1350</v>
      </c>
      <c r="J140" s="54" t="s">
        <v>37</v>
      </c>
      <c r="K140" s="48" t="s">
        <v>43</v>
      </c>
    </row>
    <row r="141" spans="1:11" x14ac:dyDescent="0.25">
      <c r="A141" s="54">
        <v>5</v>
      </c>
      <c r="B141" s="54">
        <v>1002</v>
      </c>
      <c r="C141" s="54">
        <v>108.59</v>
      </c>
      <c r="D141" s="12">
        <f t="shared" si="13"/>
        <v>1168.86276</v>
      </c>
      <c r="E141" s="54">
        <v>5.27</v>
      </c>
      <c r="F141" s="12">
        <f t="shared" si="14"/>
        <v>56.726279999999988</v>
      </c>
      <c r="G141" s="54">
        <v>114</v>
      </c>
      <c r="H141" s="54">
        <v>1227</v>
      </c>
      <c r="I141" s="54">
        <v>1350</v>
      </c>
      <c r="J141" s="54" t="s">
        <v>37</v>
      </c>
      <c r="K141" s="48" t="s">
        <v>43</v>
      </c>
    </row>
    <row r="142" spans="1:11" x14ac:dyDescent="0.25">
      <c r="A142" s="54">
        <v>6</v>
      </c>
      <c r="B142" s="54">
        <v>1102</v>
      </c>
      <c r="C142" s="54">
        <v>108.59</v>
      </c>
      <c r="D142" s="12">
        <f t="shared" si="13"/>
        <v>1168.86276</v>
      </c>
      <c r="E142" s="54">
        <v>5.27</v>
      </c>
      <c r="F142" s="12">
        <f t="shared" si="14"/>
        <v>56.726279999999988</v>
      </c>
      <c r="G142" s="54">
        <v>114</v>
      </c>
      <c r="H142" s="54">
        <v>1227</v>
      </c>
      <c r="I142" s="54">
        <v>1350</v>
      </c>
      <c r="J142" s="54" t="s">
        <v>37</v>
      </c>
      <c r="K142" s="48" t="s">
        <v>43</v>
      </c>
    </row>
    <row r="143" spans="1:11" x14ac:dyDescent="0.25">
      <c r="A143" s="54">
        <v>7</v>
      </c>
      <c r="B143" s="54">
        <v>1202</v>
      </c>
      <c r="C143" s="54">
        <v>108.59</v>
      </c>
      <c r="D143" s="12">
        <f t="shared" si="13"/>
        <v>1168.86276</v>
      </c>
      <c r="E143" s="54">
        <v>5.27</v>
      </c>
      <c r="F143" s="12">
        <f t="shared" si="14"/>
        <v>56.726279999999988</v>
      </c>
      <c r="G143" s="54">
        <v>114</v>
      </c>
      <c r="H143" s="54">
        <v>1227</v>
      </c>
      <c r="I143" s="54">
        <v>1350</v>
      </c>
      <c r="J143" s="54" t="s">
        <v>37</v>
      </c>
      <c r="K143" s="48" t="s">
        <v>43</v>
      </c>
    </row>
    <row r="144" spans="1:11" x14ac:dyDescent="0.25">
      <c r="A144" s="54">
        <v>8</v>
      </c>
      <c r="B144" s="54">
        <v>1302</v>
      </c>
      <c r="C144" s="54">
        <v>108.59</v>
      </c>
      <c r="D144" s="12">
        <f t="shared" si="13"/>
        <v>1168.86276</v>
      </c>
      <c r="E144" s="54">
        <v>5.27</v>
      </c>
      <c r="F144" s="12">
        <f t="shared" si="14"/>
        <v>56.726279999999988</v>
      </c>
      <c r="G144" s="54">
        <v>114</v>
      </c>
      <c r="H144" s="54">
        <v>1227</v>
      </c>
      <c r="I144" s="54">
        <v>1350</v>
      </c>
      <c r="J144" s="54" t="s">
        <v>37</v>
      </c>
      <c r="K144" s="48" t="s">
        <v>43</v>
      </c>
    </row>
    <row r="145" spans="1:18" x14ac:dyDescent="0.25">
      <c r="A145" s="54">
        <v>9</v>
      </c>
      <c r="B145" s="54">
        <v>1402</v>
      </c>
      <c r="C145" s="54">
        <v>108.59</v>
      </c>
      <c r="D145" s="12">
        <f t="shared" si="13"/>
        <v>1168.86276</v>
      </c>
      <c r="E145" s="54">
        <v>5.27</v>
      </c>
      <c r="F145" s="12">
        <f t="shared" si="14"/>
        <v>56.726279999999988</v>
      </c>
      <c r="G145" s="54">
        <v>114</v>
      </c>
      <c r="H145" s="54">
        <v>1227</v>
      </c>
      <c r="I145" s="54">
        <v>1350</v>
      </c>
      <c r="J145" s="54" t="s">
        <v>37</v>
      </c>
      <c r="K145" s="48" t="s">
        <v>43</v>
      </c>
    </row>
    <row r="146" spans="1:18" x14ac:dyDescent="0.25">
      <c r="A146" s="54">
        <v>10</v>
      </c>
      <c r="B146" s="54">
        <v>1502</v>
      </c>
      <c r="C146" s="54">
        <v>108.59</v>
      </c>
      <c r="D146" s="12">
        <f t="shared" si="13"/>
        <v>1168.86276</v>
      </c>
      <c r="E146" s="54">
        <v>5.27</v>
      </c>
      <c r="F146" s="12">
        <f t="shared" si="14"/>
        <v>56.726279999999988</v>
      </c>
      <c r="G146" s="54">
        <v>114</v>
      </c>
      <c r="H146" s="54">
        <v>1227</v>
      </c>
      <c r="I146" s="54">
        <v>1350</v>
      </c>
      <c r="J146" s="54" t="s">
        <v>37</v>
      </c>
      <c r="K146" s="48" t="s">
        <v>43</v>
      </c>
    </row>
    <row r="147" spans="1:18" x14ac:dyDescent="0.25">
      <c r="A147" s="54">
        <v>11</v>
      </c>
      <c r="B147" s="54">
        <v>1602</v>
      </c>
      <c r="C147" s="54">
        <v>108.59</v>
      </c>
      <c r="D147" s="12">
        <f t="shared" si="13"/>
        <v>1168.86276</v>
      </c>
      <c r="E147" s="54">
        <v>5.27</v>
      </c>
      <c r="F147" s="12">
        <f t="shared" si="14"/>
        <v>56.726279999999988</v>
      </c>
      <c r="G147" s="54">
        <v>114</v>
      </c>
      <c r="H147" s="54">
        <v>1227</v>
      </c>
      <c r="I147" s="54">
        <v>1350</v>
      </c>
      <c r="J147" s="54" t="s">
        <v>37</v>
      </c>
      <c r="K147" s="48" t="s">
        <v>43</v>
      </c>
    </row>
    <row r="148" spans="1:18" x14ac:dyDescent="0.25">
      <c r="A148" s="54">
        <v>12</v>
      </c>
      <c r="B148" s="54">
        <v>1702</v>
      </c>
      <c r="C148" s="54">
        <v>108.59</v>
      </c>
      <c r="D148" s="12">
        <f t="shared" si="13"/>
        <v>1168.86276</v>
      </c>
      <c r="E148" s="54">
        <v>5.27</v>
      </c>
      <c r="F148" s="12">
        <f t="shared" si="14"/>
        <v>56.726279999999988</v>
      </c>
      <c r="G148" s="54">
        <v>114</v>
      </c>
      <c r="H148" s="54">
        <v>1227</v>
      </c>
      <c r="I148" s="54">
        <v>1350</v>
      </c>
      <c r="J148" s="54" t="s">
        <v>37</v>
      </c>
      <c r="K148" s="48" t="s">
        <v>43</v>
      </c>
    </row>
    <row r="149" spans="1:18" x14ac:dyDescent="0.25">
      <c r="A149" s="54">
        <v>13</v>
      </c>
      <c r="B149" s="54">
        <v>1802</v>
      </c>
      <c r="C149" s="54">
        <v>108.59</v>
      </c>
      <c r="D149" s="12">
        <f t="shared" si="13"/>
        <v>1168.86276</v>
      </c>
      <c r="E149" s="54">
        <v>5.27</v>
      </c>
      <c r="F149" s="12">
        <f t="shared" si="14"/>
        <v>56.726279999999988</v>
      </c>
      <c r="G149" s="54">
        <v>114</v>
      </c>
      <c r="H149" s="54">
        <v>1227</v>
      </c>
      <c r="I149" s="54">
        <v>1350</v>
      </c>
      <c r="J149" s="54" t="s">
        <v>37</v>
      </c>
      <c r="K149" s="48" t="s">
        <v>43</v>
      </c>
    </row>
    <row r="150" spans="1:18" x14ac:dyDescent="0.25">
      <c r="A150" s="65">
        <v>11</v>
      </c>
      <c r="D150" s="12"/>
      <c r="F150" s="12"/>
    </row>
    <row r="151" spans="1:18" x14ac:dyDescent="0.25">
      <c r="A151" s="65" t="s">
        <v>1</v>
      </c>
      <c r="B151" s="57" t="s">
        <v>0</v>
      </c>
      <c r="C151" s="57" t="s">
        <v>33</v>
      </c>
      <c r="D151" s="12"/>
      <c r="E151" s="57" t="s">
        <v>34</v>
      </c>
      <c r="F151" s="12"/>
      <c r="G151" s="57" t="s">
        <v>35</v>
      </c>
      <c r="H151" s="57" t="s">
        <v>36</v>
      </c>
      <c r="I151" s="57" t="s">
        <v>9</v>
      </c>
      <c r="J151" s="57"/>
      <c r="K151" s="49" t="s">
        <v>50</v>
      </c>
    </row>
    <row r="152" spans="1:18" x14ac:dyDescent="0.25">
      <c r="A152" s="54">
        <v>14</v>
      </c>
      <c r="B152" s="54">
        <v>402</v>
      </c>
      <c r="C152" s="54">
        <v>108.61</v>
      </c>
      <c r="D152" s="12">
        <f t="shared" si="13"/>
        <v>1169.0780399999999</v>
      </c>
      <c r="E152" s="54">
        <v>5.28</v>
      </c>
      <c r="F152" s="12">
        <f t="shared" si="14"/>
        <v>56.833919999999999</v>
      </c>
      <c r="G152" s="54">
        <v>114</v>
      </c>
      <c r="H152" s="54">
        <v>1227</v>
      </c>
      <c r="I152" s="54">
        <v>1350</v>
      </c>
      <c r="J152" s="54" t="s">
        <v>37</v>
      </c>
      <c r="K152" s="48" t="s">
        <v>43</v>
      </c>
    </row>
    <row r="153" spans="1:18" x14ac:dyDescent="0.25">
      <c r="A153" s="54">
        <v>15</v>
      </c>
      <c r="B153" s="54">
        <v>502</v>
      </c>
      <c r="C153" s="54">
        <v>108.61</v>
      </c>
      <c r="D153" s="12">
        <f t="shared" si="13"/>
        <v>1169.0780399999999</v>
      </c>
      <c r="E153" s="54">
        <v>5.28</v>
      </c>
      <c r="F153" s="12">
        <f t="shared" si="14"/>
        <v>56.833919999999999</v>
      </c>
      <c r="G153" s="54">
        <v>114</v>
      </c>
      <c r="H153" s="54">
        <v>1227</v>
      </c>
      <c r="I153" s="54">
        <v>1350</v>
      </c>
      <c r="J153" s="54" t="s">
        <v>37</v>
      </c>
      <c r="K153" s="48" t="s">
        <v>43</v>
      </c>
    </row>
    <row r="154" spans="1:18" x14ac:dyDescent="0.25">
      <c r="A154" s="54">
        <v>16</v>
      </c>
      <c r="B154" s="54">
        <v>602</v>
      </c>
      <c r="C154" s="54">
        <v>108.61</v>
      </c>
      <c r="D154" s="12">
        <f t="shared" si="13"/>
        <v>1169.0780399999999</v>
      </c>
      <c r="E154" s="54">
        <v>5.28</v>
      </c>
      <c r="F154" s="12">
        <f t="shared" si="14"/>
        <v>56.833919999999999</v>
      </c>
      <c r="G154" s="54">
        <v>114</v>
      </c>
      <c r="H154" s="54">
        <v>1227</v>
      </c>
      <c r="I154" s="54">
        <v>1350</v>
      </c>
      <c r="J154" s="54" t="s">
        <v>37</v>
      </c>
      <c r="K154" s="48" t="s">
        <v>43</v>
      </c>
    </row>
    <row r="155" spans="1:18" x14ac:dyDescent="0.25">
      <c r="A155" s="54">
        <v>17</v>
      </c>
      <c r="B155" s="54">
        <v>702</v>
      </c>
      <c r="C155" s="54">
        <v>108.61</v>
      </c>
      <c r="D155" s="12">
        <f t="shared" si="13"/>
        <v>1169.0780399999999</v>
      </c>
      <c r="E155" s="54">
        <v>5.28</v>
      </c>
      <c r="F155" s="12">
        <f t="shared" si="14"/>
        <v>56.833919999999999</v>
      </c>
      <c r="G155" s="54">
        <v>114</v>
      </c>
      <c r="H155" s="54">
        <v>1227</v>
      </c>
      <c r="I155" s="54">
        <v>1350</v>
      </c>
      <c r="J155" s="54" t="s">
        <v>37</v>
      </c>
      <c r="K155" s="48" t="s">
        <v>43</v>
      </c>
    </row>
    <row r="156" spans="1:18" x14ac:dyDescent="0.25">
      <c r="A156" s="65">
        <v>4</v>
      </c>
      <c r="D156" s="12"/>
      <c r="F156" s="12"/>
    </row>
    <row r="157" spans="1:18" x14ac:dyDescent="0.25">
      <c r="A157" s="65" t="s">
        <v>1</v>
      </c>
      <c r="B157" s="57" t="s">
        <v>0</v>
      </c>
      <c r="C157" s="57" t="s">
        <v>33</v>
      </c>
      <c r="D157" s="12"/>
      <c r="E157" s="57" t="s">
        <v>34</v>
      </c>
      <c r="F157" s="12"/>
      <c r="G157" s="57" t="s">
        <v>35</v>
      </c>
      <c r="H157" s="57" t="s">
        <v>36</v>
      </c>
      <c r="I157" s="57" t="s">
        <v>9</v>
      </c>
      <c r="J157" s="57"/>
      <c r="K157" s="49" t="s">
        <v>50</v>
      </c>
    </row>
    <row r="158" spans="1:18" x14ac:dyDescent="0.25">
      <c r="A158" s="54">
        <v>18</v>
      </c>
      <c r="B158" s="54">
        <v>401</v>
      </c>
      <c r="C158" s="54">
        <v>110.09</v>
      </c>
      <c r="D158" s="12">
        <f t="shared" si="13"/>
        <v>1185.0087599999999</v>
      </c>
      <c r="E158" s="54">
        <v>4.0999999999999996</v>
      </c>
      <c r="F158" s="12">
        <f t="shared" si="14"/>
        <v>44.132399999999997</v>
      </c>
      <c r="G158" s="54">
        <v>114</v>
      </c>
      <c r="H158" s="54">
        <v>1227</v>
      </c>
      <c r="I158" s="54">
        <v>1350</v>
      </c>
      <c r="J158" s="54" t="s">
        <v>37</v>
      </c>
      <c r="K158" s="48" t="s">
        <v>43</v>
      </c>
    </row>
    <row r="159" spans="1:18" x14ac:dyDescent="0.25">
      <c r="A159" s="54">
        <v>19</v>
      </c>
      <c r="B159" s="54">
        <v>501</v>
      </c>
      <c r="C159" s="54">
        <v>110.09</v>
      </c>
      <c r="D159" s="12">
        <f t="shared" si="13"/>
        <v>1185.0087599999999</v>
      </c>
      <c r="E159" s="54">
        <v>4.0999999999999996</v>
      </c>
      <c r="F159" s="12">
        <f t="shared" si="14"/>
        <v>44.132399999999997</v>
      </c>
      <c r="G159" s="54">
        <v>114</v>
      </c>
      <c r="H159" s="54">
        <v>1227</v>
      </c>
      <c r="I159" s="54">
        <v>1350</v>
      </c>
      <c r="J159" s="54" t="s">
        <v>37</v>
      </c>
      <c r="K159" s="48" t="s">
        <v>43</v>
      </c>
    </row>
    <row r="160" spans="1:18" x14ac:dyDescent="0.25">
      <c r="A160" s="54">
        <v>20</v>
      </c>
      <c r="B160" s="54">
        <v>601</v>
      </c>
      <c r="C160" s="54">
        <v>110.09</v>
      </c>
      <c r="D160" s="12">
        <f t="shared" si="13"/>
        <v>1185.0087599999999</v>
      </c>
      <c r="E160" s="54">
        <v>4.0999999999999996</v>
      </c>
      <c r="F160" s="12">
        <f t="shared" si="14"/>
        <v>44.132399999999997</v>
      </c>
      <c r="G160" s="54">
        <v>114</v>
      </c>
      <c r="H160" s="54">
        <v>1227</v>
      </c>
      <c r="I160" s="54">
        <v>1350</v>
      </c>
      <c r="J160" s="54" t="s">
        <v>38</v>
      </c>
      <c r="K160" s="48" t="s">
        <v>43</v>
      </c>
      <c r="R160" s="8" t="s">
        <v>55</v>
      </c>
    </row>
    <row r="161" spans="1:18" x14ac:dyDescent="0.25">
      <c r="A161" s="54">
        <v>21</v>
      </c>
      <c r="B161" s="69">
        <v>701</v>
      </c>
      <c r="C161" s="54">
        <v>110.09</v>
      </c>
      <c r="D161" s="12">
        <f t="shared" si="13"/>
        <v>1185.0087599999999</v>
      </c>
      <c r="E161" s="54">
        <v>4.0999999999999996</v>
      </c>
      <c r="F161" s="12">
        <f t="shared" si="14"/>
        <v>44.132399999999997</v>
      </c>
      <c r="G161" s="54">
        <v>114</v>
      </c>
      <c r="H161" s="54">
        <v>1227</v>
      </c>
      <c r="I161" s="54">
        <v>1350</v>
      </c>
      <c r="J161" s="54" t="s">
        <v>37</v>
      </c>
      <c r="K161" s="48" t="s">
        <v>43</v>
      </c>
      <c r="R161" s="8">
        <f>6+4+1+2+1+7+2+1+1+11+2+5+4+2+3</f>
        <v>52</v>
      </c>
    </row>
    <row r="162" spans="1:18" x14ac:dyDescent="0.25">
      <c r="A162" s="65">
        <v>4</v>
      </c>
      <c r="D162" s="12"/>
      <c r="F162" s="12"/>
    </row>
    <row r="163" spans="1:18" x14ac:dyDescent="0.25">
      <c r="A163" s="65" t="s">
        <v>1</v>
      </c>
      <c r="B163" s="57" t="s">
        <v>0</v>
      </c>
      <c r="C163" s="57" t="s">
        <v>33</v>
      </c>
      <c r="D163" s="12"/>
      <c r="E163" s="57" t="s">
        <v>34</v>
      </c>
      <c r="F163" s="12"/>
      <c r="G163" s="57" t="s">
        <v>35</v>
      </c>
      <c r="H163" s="57" t="s">
        <v>36</v>
      </c>
      <c r="I163" s="57" t="s">
        <v>9</v>
      </c>
      <c r="J163" s="57"/>
      <c r="K163" s="49" t="s">
        <v>50</v>
      </c>
    </row>
    <row r="164" spans="1:18" x14ac:dyDescent="0.25">
      <c r="A164" s="54">
        <v>22</v>
      </c>
      <c r="B164" s="54">
        <v>301</v>
      </c>
      <c r="C164" s="54">
        <v>110.17</v>
      </c>
      <c r="D164" s="12">
        <f t="shared" si="13"/>
        <v>1185.86988</v>
      </c>
      <c r="E164" s="54">
        <v>4.0999999999999996</v>
      </c>
      <c r="F164" s="12">
        <f t="shared" si="14"/>
        <v>44.132399999999997</v>
      </c>
      <c r="G164" s="54">
        <v>114</v>
      </c>
      <c r="H164" s="54">
        <v>1227</v>
      </c>
      <c r="I164" s="54">
        <v>1350</v>
      </c>
      <c r="J164" s="54" t="s">
        <v>37</v>
      </c>
      <c r="K164" s="48" t="s">
        <v>43</v>
      </c>
    </row>
    <row r="165" spans="1:18" x14ac:dyDescent="0.25">
      <c r="A165" s="65">
        <v>1</v>
      </c>
      <c r="D165" s="12"/>
      <c r="F165" s="12"/>
    </row>
    <row r="166" spans="1:18" x14ac:dyDescent="0.25">
      <c r="A166" s="65" t="s">
        <v>1</v>
      </c>
      <c r="B166" s="57" t="s">
        <v>0</v>
      </c>
      <c r="C166" s="57" t="s">
        <v>33</v>
      </c>
      <c r="D166" s="12"/>
      <c r="E166" s="57" t="s">
        <v>34</v>
      </c>
      <c r="F166" s="12"/>
      <c r="G166" s="57" t="s">
        <v>35</v>
      </c>
      <c r="H166" s="57" t="s">
        <v>36</v>
      </c>
      <c r="I166" s="57" t="s">
        <v>9</v>
      </c>
      <c r="J166" s="57"/>
      <c r="K166" s="49" t="s">
        <v>50</v>
      </c>
    </row>
    <row r="167" spans="1:18" x14ac:dyDescent="0.25">
      <c r="A167" s="54">
        <v>23</v>
      </c>
      <c r="B167" s="54">
        <v>302</v>
      </c>
      <c r="C167" s="54">
        <v>111.66</v>
      </c>
      <c r="D167" s="12">
        <f t="shared" si="13"/>
        <v>1201.90824</v>
      </c>
      <c r="E167" s="54">
        <v>5.27</v>
      </c>
      <c r="F167" s="12">
        <f t="shared" si="14"/>
        <v>56.726279999999988</v>
      </c>
      <c r="G167" s="54">
        <v>117</v>
      </c>
      <c r="H167" s="54">
        <v>1259</v>
      </c>
      <c r="I167" s="54">
        <v>1385</v>
      </c>
      <c r="J167" s="54" t="s">
        <v>37</v>
      </c>
      <c r="K167" s="48" t="s">
        <v>43</v>
      </c>
    </row>
    <row r="168" spans="1:18" x14ac:dyDescent="0.25">
      <c r="A168" s="65">
        <v>1</v>
      </c>
      <c r="D168" s="12"/>
      <c r="F168" s="12"/>
    </row>
    <row r="169" spans="1:18" x14ac:dyDescent="0.25">
      <c r="A169" s="65" t="s">
        <v>1</v>
      </c>
      <c r="B169" s="57" t="s">
        <v>0</v>
      </c>
      <c r="C169" s="57" t="s">
        <v>33</v>
      </c>
      <c r="D169" s="12"/>
      <c r="E169" s="57" t="s">
        <v>34</v>
      </c>
      <c r="F169" s="12"/>
      <c r="G169" s="57" t="s">
        <v>35</v>
      </c>
      <c r="H169" s="57" t="s">
        <v>36</v>
      </c>
      <c r="I169" s="57" t="s">
        <v>9</v>
      </c>
      <c r="J169" s="57"/>
      <c r="K169" s="49" t="s">
        <v>50</v>
      </c>
    </row>
    <row r="170" spans="1:18" x14ac:dyDescent="0.25">
      <c r="A170" s="54">
        <v>24</v>
      </c>
      <c r="B170" s="54">
        <v>201</v>
      </c>
      <c r="C170" s="54">
        <v>111.72</v>
      </c>
      <c r="D170" s="12">
        <f t="shared" si="13"/>
        <v>1202.5540799999999</v>
      </c>
      <c r="E170" s="54">
        <v>4.04</v>
      </c>
      <c r="F170" s="12">
        <f t="shared" si="14"/>
        <v>43.486559999999997</v>
      </c>
      <c r="G170" s="54">
        <f t="shared" ref="G170" si="15">ROUND(E170+C170,0)</f>
        <v>116</v>
      </c>
      <c r="H170" s="54">
        <f t="shared" ref="H170" si="16">ROUND(G170*10.764,0)</f>
        <v>1249</v>
      </c>
      <c r="I170" s="54">
        <f t="shared" ref="I170" si="17">ROUND(H170*1.1,0)</f>
        <v>1374</v>
      </c>
      <c r="J170" s="54" t="s">
        <v>37</v>
      </c>
      <c r="K170" s="48" t="s">
        <v>43</v>
      </c>
    </row>
    <row r="171" spans="1:18" x14ac:dyDescent="0.25">
      <c r="A171" s="65">
        <v>1</v>
      </c>
      <c r="D171" s="12"/>
      <c r="F171" s="12"/>
    </row>
    <row r="172" spans="1:18" x14ac:dyDescent="0.25">
      <c r="A172" s="65" t="s">
        <v>1</v>
      </c>
      <c r="B172" s="57" t="s">
        <v>0</v>
      </c>
      <c r="C172" s="57" t="s">
        <v>33</v>
      </c>
      <c r="D172" s="12"/>
      <c r="E172" s="57" t="s">
        <v>34</v>
      </c>
      <c r="F172" s="12"/>
      <c r="G172" s="57" t="s">
        <v>35</v>
      </c>
      <c r="H172" s="57" t="s">
        <v>36</v>
      </c>
      <c r="I172" s="57" t="s">
        <v>9</v>
      </c>
      <c r="J172" s="57"/>
      <c r="K172" s="49" t="s">
        <v>50</v>
      </c>
    </row>
    <row r="173" spans="1:18" x14ac:dyDescent="0.25">
      <c r="A173" s="54">
        <v>25</v>
      </c>
      <c r="B173" s="54">
        <v>801</v>
      </c>
      <c r="C173" s="54">
        <v>116.89</v>
      </c>
      <c r="D173" s="12">
        <f t="shared" si="13"/>
        <v>1258.2039599999998</v>
      </c>
      <c r="E173" s="54">
        <v>8.64</v>
      </c>
      <c r="F173" s="12">
        <f t="shared" si="14"/>
        <v>93.000960000000006</v>
      </c>
      <c r="G173" s="54">
        <v>126</v>
      </c>
      <c r="H173" s="54">
        <v>1356</v>
      </c>
      <c r="I173" s="54">
        <v>1492</v>
      </c>
      <c r="J173" s="54" t="s">
        <v>37</v>
      </c>
      <c r="K173" s="48" t="s">
        <v>43</v>
      </c>
    </row>
    <row r="174" spans="1:18" x14ac:dyDescent="0.25">
      <c r="A174" s="54">
        <v>26</v>
      </c>
      <c r="B174" s="54">
        <v>901</v>
      </c>
      <c r="C174" s="54">
        <v>116.89</v>
      </c>
      <c r="D174" s="12">
        <f t="shared" si="13"/>
        <v>1258.2039599999998</v>
      </c>
      <c r="E174" s="54">
        <v>8.64</v>
      </c>
      <c r="F174" s="12">
        <f t="shared" si="14"/>
        <v>93.000960000000006</v>
      </c>
      <c r="G174" s="54">
        <v>126</v>
      </c>
      <c r="H174" s="54">
        <v>1356</v>
      </c>
      <c r="I174" s="54">
        <v>1492</v>
      </c>
      <c r="J174" s="54" t="s">
        <v>38</v>
      </c>
      <c r="K174" s="48" t="s">
        <v>43</v>
      </c>
    </row>
    <row r="175" spans="1:18" x14ac:dyDescent="0.25">
      <c r="A175" s="54">
        <v>27</v>
      </c>
      <c r="B175" s="54">
        <v>1001</v>
      </c>
      <c r="C175" s="54">
        <v>116.89</v>
      </c>
      <c r="D175" s="12">
        <f t="shared" si="13"/>
        <v>1258.2039599999998</v>
      </c>
      <c r="E175" s="54">
        <v>8.64</v>
      </c>
      <c r="F175" s="12">
        <f t="shared" si="14"/>
        <v>93.000960000000006</v>
      </c>
      <c r="G175" s="54">
        <v>126</v>
      </c>
      <c r="H175" s="54">
        <v>1356</v>
      </c>
      <c r="I175" s="54">
        <v>1492</v>
      </c>
      <c r="J175" s="54" t="s">
        <v>38</v>
      </c>
      <c r="K175" s="48" t="s">
        <v>43</v>
      </c>
    </row>
    <row r="176" spans="1:18" x14ac:dyDescent="0.25">
      <c r="A176" s="54">
        <v>28</v>
      </c>
      <c r="B176" s="54">
        <v>1101</v>
      </c>
      <c r="C176" s="54">
        <v>116.89</v>
      </c>
      <c r="D176" s="12">
        <f t="shared" si="13"/>
        <v>1258.2039599999998</v>
      </c>
      <c r="E176" s="54">
        <v>8.64</v>
      </c>
      <c r="F176" s="12">
        <f t="shared" si="14"/>
        <v>93.000960000000006</v>
      </c>
      <c r="G176" s="54">
        <v>126</v>
      </c>
      <c r="H176" s="54">
        <v>1356</v>
      </c>
      <c r="I176" s="54">
        <v>1492</v>
      </c>
      <c r="J176" s="54" t="s">
        <v>38</v>
      </c>
      <c r="K176" s="48" t="s">
        <v>43</v>
      </c>
    </row>
    <row r="177" spans="1:11" x14ac:dyDescent="0.25">
      <c r="A177" s="54">
        <v>29</v>
      </c>
      <c r="B177" s="54">
        <v>1201</v>
      </c>
      <c r="C177" s="54">
        <v>116.89</v>
      </c>
      <c r="D177" s="12">
        <f t="shared" si="13"/>
        <v>1258.2039599999998</v>
      </c>
      <c r="E177" s="54">
        <v>8.64</v>
      </c>
      <c r="F177" s="12">
        <f t="shared" si="14"/>
        <v>93.000960000000006</v>
      </c>
      <c r="G177" s="54">
        <v>126</v>
      </c>
      <c r="H177" s="54">
        <v>1356</v>
      </c>
      <c r="I177" s="54">
        <v>1492</v>
      </c>
      <c r="J177" s="54" t="s">
        <v>37</v>
      </c>
      <c r="K177" s="48" t="s">
        <v>43</v>
      </c>
    </row>
    <row r="178" spans="1:11" x14ac:dyDescent="0.25">
      <c r="A178" s="54">
        <v>30</v>
      </c>
      <c r="B178" s="54">
        <v>1301</v>
      </c>
      <c r="C178" s="54">
        <v>116.89</v>
      </c>
      <c r="D178" s="12">
        <f t="shared" si="13"/>
        <v>1258.2039599999998</v>
      </c>
      <c r="E178" s="54">
        <v>8.64</v>
      </c>
      <c r="F178" s="12">
        <f t="shared" si="14"/>
        <v>93.000960000000006</v>
      </c>
      <c r="G178" s="54">
        <v>126</v>
      </c>
      <c r="H178" s="54">
        <v>1356</v>
      </c>
      <c r="I178" s="54">
        <v>1492</v>
      </c>
      <c r="J178" s="54" t="s">
        <v>38</v>
      </c>
      <c r="K178" s="48" t="s">
        <v>43</v>
      </c>
    </row>
    <row r="179" spans="1:11" x14ac:dyDescent="0.25">
      <c r="A179" s="54">
        <v>31</v>
      </c>
      <c r="B179" s="54">
        <v>1401</v>
      </c>
      <c r="C179" s="54">
        <v>116.89</v>
      </c>
      <c r="D179" s="12">
        <f t="shared" si="13"/>
        <v>1258.2039599999998</v>
      </c>
      <c r="E179" s="54">
        <v>8.64</v>
      </c>
      <c r="F179" s="12">
        <f t="shared" si="14"/>
        <v>93.000960000000006</v>
      </c>
      <c r="G179" s="54">
        <v>126</v>
      </c>
      <c r="H179" s="54">
        <v>1356</v>
      </c>
      <c r="I179" s="54">
        <v>1492</v>
      </c>
      <c r="J179" s="54" t="s">
        <v>37</v>
      </c>
      <c r="K179" s="48" t="s">
        <v>43</v>
      </c>
    </row>
    <row r="180" spans="1:11" x14ac:dyDescent="0.25">
      <c r="A180" s="54">
        <v>32</v>
      </c>
      <c r="B180" s="54">
        <v>1501</v>
      </c>
      <c r="C180" s="54">
        <v>116.89</v>
      </c>
      <c r="D180" s="12">
        <f t="shared" si="13"/>
        <v>1258.2039599999998</v>
      </c>
      <c r="E180" s="54">
        <v>8.64</v>
      </c>
      <c r="F180" s="12">
        <f t="shared" si="14"/>
        <v>93.000960000000006</v>
      </c>
      <c r="G180" s="54">
        <v>126</v>
      </c>
      <c r="H180" s="54">
        <v>1356</v>
      </c>
      <c r="I180" s="54">
        <v>1492</v>
      </c>
      <c r="J180" s="54" t="s">
        <v>37</v>
      </c>
      <c r="K180" s="48" t="s">
        <v>43</v>
      </c>
    </row>
    <row r="181" spans="1:11" x14ac:dyDescent="0.25">
      <c r="A181" s="54">
        <v>33</v>
      </c>
      <c r="B181" s="54">
        <v>1601</v>
      </c>
      <c r="C181" s="54">
        <v>116.89</v>
      </c>
      <c r="D181" s="12">
        <f t="shared" si="13"/>
        <v>1258.2039599999998</v>
      </c>
      <c r="E181" s="54">
        <v>8.64</v>
      </c>
      <c r="F181" s="12">
        <f t="shared" si="14"/>
        <v>93.000960000000006</v>
      </c>
      <c r="G181" s="54">
        <v>126</v>
      </c>
      <c r="H181" s="54">
        <v>1356</v>
      </c>
      <c r="I181" s="54">
        <v>1492</v>
      </c>
      <c r="J181" s="54" t="s">
        <v>37</v>
      </c>
      <c r="K181" s="48" t="s">
        <v>43</v>
      </c>
    </row>
    <row r="182" spans="1:11" x14ac:dyDescent="0.25">
      <c r="A182" s="54">
        <v>34</v>
      </c>
      <c r="B182" s="54">
        <v>1701</v>
      </c>
      <c r="C182" s="54">
        <v>116.89</v>
      </c>
      <c r="D182" s="12">
        <f t="shared" si="13"/>
        <v>1258.2039599999998</v>
      </c>
      <c r="E182" s="54">
        <v>8.64</v>
      </c>
      <c r="F182" s="12">
        <f t="shared" si="14"/>
        <v>93.000960000000006</v>
      </c>
      <c r="G182" s="54">
        <v>126</v>
      </c>
      <c r="H182" s="54">
        <v>1356</v>
      </c>
      <c r="I182" s="54">
        <v>1492</v>
      </c>
      <c r="J182" s="54" t="s">
        <v>37</v>
      </c>
      <c r="K182" s="48" t="s">
        <v>43</v>
      </c>
    </row>
    <row r="183" spans="1:11" x14ac:dyDescent="0.25">
      <c r="A183" s="54">
        <v>35</v>
      </c>
      <c r="B183" s="54">
        <v>1801</v>
      </c>
      <c r="C183" s="54">
        <v>116.89</v>
      </c>
      <c r="D183" s="12">
        <f t="shared" si="13"/>
        <v>1258.2039599999998</v>
      </c>
      <c r="E183" s="54">
        <v>8.64</v>
      </c>
      <c r="F183" s="12">
        <f t="shared" si="14"/>
        <v>93.000960000000006</v>
      </c>
      <c r="G183" s="54">
        <v>126</v>
      </c>
      <c r="H183" s="54">
        <v>1356</v>
      </c>
      <c r="I183" s="54">
        <v>1492</v>
      </c>
      <c r="J183" s="54" t="s">
        <v>37</v>
      </c>
      <c r="K183" s="48" t="s">
        <v>43</v>
      </c>
    </row>
    <row r="184" spans="1:11" x14ac:dyDescent="0.25">
      <c r="A184" s="65">
        <v>11</v>
      </c>
      <c r="D184" s="62"/>
    </row>
    <row r="185" spans="1:11" x14ac:dyDescent="0.25">
      <c r="A185" s="65" t="s">
        <v>1</v>
      </c>
      <c r="B185" s="57" t="s">
        <v>0</v>
      </c>
      <c r="C185" s="57" t="s">
        <v>33</v>
      </c>
      <c r="D185" s="84"/>
      <c r="E185" s="57" t="s">
        <v>34</v>
      </c>
      <c r="F185" s="57"/>
      <c r="G185" s="57" t="s">
        <v>35</v>
      </c>
      <c r="H185" s="57" t="s">
        <v>36</v>
      </c>
      <c r="I185" s="57" t="s">
        <v>9</v>
      </c>
      <c r="J185" s="57"/>
      <c r="K185" s="49" t="s">
        <v>50</v>
      </c>
    </row>
    <row r="186" spans="1:11" x14ac:dyDescent="0.25">
      <c r="A186" s="54">
        <v>36</v>
      </c>
      <c r="B186" s="54">
        <v>803</v>
      </c>
      <c r="C186" s="54">
        <v>156.38999999999999</v>
      </c>
      <c r="D186" s="55">
        <f>C186*10.764</f>
        <v>1683.3819599999997</v>
      </c>
      <c r="E186" s="54">
        <v>10.31</v>
      </c>
      <c r="F186" s="55">
        <f>E186*10.764</f>
        <v>110.97684</v>
      </c>
      <c r="G186" s="54">
        <v>167</v>
      </c>
      <c r="H186" s="54">
        <v>1798</v>
      </c>
      <c r="I186" s="54">
        <v>1978</v>
      </c>
      <c r="J186" s="54" t="s">
        <v>38</v>
      </c>
      <c r="K186" s="48" t="s">
        <v>46</v>
      </c>
    </row>
    <row r="187" spans="1:11" x14ac:dyDescent="0.25">
      <c r="A187" s="54">
        <v>37</v>
      </c>
      <c r="B187" s="54">
        <v>903</v>
      </c>
      <c r="C187" s="54">
        <v>156.38999999999999</v>
      </c>
      <c r="D187" s="55">
        <f t="shared" ref="D187:D196" si="18">C187*10.764</f>
        <v>1683.3819599999997</v>
      </c>
      <c r="E187" s="54">
        <v>10.31</v>
      </c>
      <c r="F187" s="55">
        <f t="shared" ref="F187:F196" si="19">E187*10.764</f>
        <v>110.97684</v>
      </c>
      <c r="G187" s="54">
        <v>167</v>
      </c>
      <c r="H187" s="54">
        <v>1798</v>
      </c>
      <c r="I187" s="54">
        <v>1978</v>
      </c>
      <c r="J187" s="54" t="s">
        <v>38</v>
      </c>
      <c r="K187" s="48" t="s">
        <v>46</v>
      </c>
    </row>
    <row r="188" spans="1:11" x14ac:dyDescent="0.25">
      <c r="A188" s="54">
        <v>38</v>
      </c>
      <c r="B188" s="54">
        <v>1003</v>
      </c>
      <c r="C188" s="54">
        <v>156.38999999999999</v>
      </c>
      <c r="D188" s="55">
        <f t="shared" si="18"/>
        <v>1683.3819599999997</v>
      </c>
      <c r="E188" s="54">
        <v>10.31</v>
      </c>
      <c r="F188" s="55">
        <f t="shared" si="19"/>
        <v>110.97684</v>
      </c>
      <c r="G188" s="54">
        <v>167</v>
      </c>
      <c r="H188" s="54">
        <v>1798</v>
      </c>
      <c r="I188" s="54">
        <v>1978</v>
      </c>
      <c r="J188" s="54" t="s">
        <v>38</v>
      </c>
      <c r="K188" s="48" t="s">
        <v>46</v>
      </c>
    </row>
    <row r="189" spans="1:11" x14ac:dyDescent="0.25">
      <c r="A189" s="54">
        <v>39</v>
      </c>
      <c r="B189" s="54">
        <v>1103</v>
      </c>
      <c r="C189" s="54">
        <v>156.38999999999999</v>
      </c>
      <c r="D189" s="55">
        <f t="shared" si="18"/>
        <v>1683.3819599999997</v>
      </c>
      <c r="E189" s="54">
        <v>10.31</v>
      </c>
      <c r="F189" s="55">
        <f t="shared" si="19"/>
        <v>110.97684</v>
      </c>
      <c r="G189" s="54">
        <v>167</v>
      </c>
      <c r="H189" s="54">
        <v>1798</v>
      </c>
      <c r="I189" s="54">
        <v>1978</v>
      </c>
      <c r="J189" s="54" t="s">
        <v>38</v>
      </c>
      <c r="K189" s="48" t="s">
        <v>46</v>
      </c>
    </row>
    <row r="190" spans="1:11" x14ac:dyDescent="0.25">
      <c r="A190" s="54">
        <v>40</v>
      </c>
      <c r="B190" s="54">
        <v>1203</v>
      </c>
      <c r="C190" s="54">
        <v>156.38999999999999</v>
      </c>
      <c r="D190" s="55">
        <f t="shared" si="18"/>
        <v>1683.3819599999997</v>
      </c>
      <c r="E190" s="54">
        <v>10.31</v>
      </c>
      <c r="F190" s="55">
        <f t="shared" si="19"/>
        <v>110.97684</v>
      </c>
      <c r="G190" s="54">
        <v>167</v>
      </c>
      <c r="H190" s="54">
        <v>1798</v>
      </c>
      <c r="I190" s="54">
        <v>1978</v>
      </c>
      <c r="J190" s="54" t="s">
        <v>38</v>
      </c>
      <c r="K190" s="48" t="s">
        <v>46</v>
      </c>
    </row>
    <row r="191" spans="1:11" x14ac:dyDescent="0.25">
      <c r="A191" s="54">
        <v>41</v>
      </c>
      <c r="B191" s="54">
        <v>1303</v>
      </c>
      <c r="C191" s="54">
        <v>156.38999999999999</v>
      </c>
      <c r="D191" s="55">
        <f t="shared" si="18"/>
        <v>1683.3819599999997</v>
      </c>
      <c r="E191" s="54">
        <v>10.31</v>
      </c>
      <c r="F191" s="55">
        <f t="shared" si="19"/>
        <v>110.97684</v>
      </c>
      <c r="G191" s="54">
        <v>167</v>
      </c>
      <c r="H191" s="54">
        <v>1798</v>
      </c>
      <c r="I191" s="54">
        <v>1978</v>
      </c>
      <c r="J191" s="54" t="s">
        <v>38</v>
      </c>
      <c r="K191" s="48" t="s">
        <v>46</v>
      </c>
    </row>
    <row r="192" spans="1:11" x14ac:dyDescent="0.25">
      <c r="A192" s="54">
        <v>42</v>
      </c>
      <c r="B192" s="54">
        <v>1403</v>
      </c>
      <c r="C192" s="54">
        <v>156.38999999999999</v>
      </c>
      <c r="D192" s="55">
        <f t="shared" si="18"/>
        <v>1683.3819599999997</v>
      </c>
      <c r="E192" s="54">
        <v>10.31</v>
      </c>
      <c r="F192" s="55">
        <f t="shared" si="19"/>
        <v>110.97684</v>
      </c>
      <c r="G192" s="54">
        <v>167</v>
      </c>
      <c r="H192" s="54">
        <v>1798</v>
      </c>
      <c r="I192" s="54">
        <v>1978</v>
      </c>
      <c r="J192" s="54" t="s">
        <v>38</v>
      </c>
      <c r="K192" s="48" t="s">
        <v>46</v>
      </c>
    </row>
    <row r="193" spans="1:11" x14ac:dyDescent="0.25">
      <c r="A193" s="54">
        <v>43</v>
      </c>
      <c r="B193" s="54">
        <v>1503</v>
      </c>
      <c r="C193" s="54">
        <v>156.38999999999999</v>
      </c>
      <c r="D193" s="55">
        <f t="shared" si="18"/>
        <v>1683.3819599999997</v>
      </c>
      <c r="E193" s="54">
        <v>10.31</v>
      </c>
      <c r="F193" s="55">
        <f t="shared" si="19"/>
        <v>110.97684</v>
      </c>
      <c r="G193" s="54">
        <v>167</v>
      </c>
      <c r="H193" s="54">
        <v>1798</v>
      </c>
      <c r="I193" s="54">
        <v>1978</v>
      </c>
      <c r="J193" s="54" t="s">
        <v>38</v>
      </c>
      <c r="K193" s="48" t="s">
        <v>46</v>
      </c>
    </row>
    <row r="194" spans="1:11" x14ac:dyDescent="0.25">
      <c r="A194" s="54">
        <v>44</v>
      </c>
      <c r="B194" s="54">
        <v>1603</v>
      </c>
      <c r="C194" s="54">
        <v>156.38999999999999</v>
      </c>
      <c r="D194" s="55">
        <f t="shared" si="18"/>
        <v>1683.3819599999997</v>
      </c>
      <c r="E194" s="54">
        <v>10.31</v>
      </c>
      <c r="F194" s="55">
        <f t="shared" si="19"/>
        <v>110.97684</v>
      </c>
      <c r="G194" s="54">
        <v>167</v>
      </c>
      <c r="H194" s="54">
        <v>1798</v>
      </c>
      <c r="I194" s="54">
        <v>1978</v>
      </c>
      <c r="J194" s="54" t="s">
        <v>38</v>
      </c>
      <c r="K194" s="48" t="s">
        <v>46</v>
      </c>
    </row>
    <row r="195" spans="1:11" x14ac:dyDescent="0.25">
      <c r="A195" s="54">
        <v>45</v>
      </c>
      <c r="B195" s="54">
        <v>1703</v>
      </c>
      <c r="C195" s="54">
        <v>156.38999999999999</v>
      </c>
      <c r="D195" s="55">
        <f t="shared" si="18"/>
        <v>1683.3819599999997</v>
      </c>
      <c r="E195" s="54">
        <v>10.31</v>
      </c>
      <c r="F195" s="55">
        <f t="shared" si="19"/>
        <v>110.97684</v>
      </c>
      <c r="G195" s="54">
        <v>167</v>
      </c>
      <c r="H195" s="54">
        <v>1798</v>
      </c>
      <c r="I195" s="54">
        <v>1978</v>
      </c>
      <c r="J195" s="54" t="s">
        <v>38</v>
      </c>
      <c r="K195" s="48" t="s">
        <v>46</v>
      </c>
    </row>
    <row r="196" spans="1:11" x14ac:dyDescent="0.25">
      <c r="A196" s="54">
        <v>46</v>
      </c>
      <c r="B196" s="54">
        <v>1803</v>
      </c>
      <c r="C196" s="54">
        <v>156.38999999999999</v>
      </c>
      <c r="D196" s="55">
        <f t="shared" si="18"/>
        <v>1683.3819599999997</v>
      </c>
      <c r="E196" s="54">
        <v>10.31</v>
      </c>
      <c r="F196" s="55">
        <f t="shared" si="19"/>
        <v>110.97684</v>
      </c>
      <c r="G196" s="54">
        <v>167</v>
      </c>
      <c r="H196" s="54">
        <v>1798</v>
      </c>
      <c r="I196" s="54">
        <v>1978</v>
      </c>
      <c r="J196" s="54" t="s">
        <v>38</v>
      </c>
      <c r="K196" s="48" t="s">
        <v>46</v>
      </c>
    </row>
    <row r="197" spans="1:11" x14ac:dyDescent="0.25">
      <c r="A197" s="65">
        <v>11</v>
      </c>
      <c r="D197" s="62"/>
      <c r="F197" s="62"/>
    </row>
    <row r="198" spans="1:11" x14ac:dyDescent="0.25">
      <c r="A198" s="65" t="s">
        <v>1</v>
      </c>
      <c r="B198" s="57" t="s">
        <v>0</v>
      </c>
      <c r="C198" s="57" t="s">
        <v>33</v>
      </c>
      <c r="D198" s="84"/>
      <c r="E198" s="57" t="s">
        <v>34</v>
      </c>
      <c r="F198" s="84"/>
      <c r="G198" s="57" t="s">
        <v>35</v>
      </c>
      <c r="H198" s="57" t="s">
        <v>36</v>
      </c>
      <c r="I198" s="57" t="s">
        <v>9</v>
      </c>
      <c r="J198" s="57"/>
      <c r="K198" s="49" t="s">
        <v>50</v>
      </c>
    </row>
    <row r="199" spans="1:11" x14ac:dyDescent="0.25">
      <c r="A199" s="54">
        <v>47</v>
      </c>
      <c r="B199" s="54">
        <v>203</v>
      </c>
      <c r="C199" s="54">
        <v>156.4</v>
      </c>
      <c r="D199" s="55">
        <f>C199*10.764</f>
        <v>1683.4895999999999</v>
      </c>
      <c r="E199" s="54">
        <v>10.28</v>
      </c>
      <c r="F199" s="55">
        <f>E199*10.764</f>
        <v>110.65391999999999</v>
      </c>
      <c r="G199" s="54">
        <v>167</v>
      </c>
      <c r="H199" s="54">
        <v>1798</v>
      </c>
      <c r="I199" s="54">
        <v>1978</v>
      </c>
      <c r="J199" s="54" t="s">
        <v>38</v>
      </c>
      <c r="K199" s="48" t="s">
        <v>46</v>
      </c>
    </row>
    <row r="200" spans="1:11" x14ac:dyDescent="0.25">
      <c r="A200" s="54">
        <v>48</v>
      </c>
      <c r="B200" s="54">
        <v>303</v>
      </c>
      <c r="C200" s="54">
        <v>156.4</v>
      </c>
      <c r="D200" s="55">
        <f t="shared" ref="D200:D204" si="20">C200*10.764</f>
        <v>1683.4895999999999</v>
      </c>
      <c r="E200" s="54">
        <v>10.1</v>
      </c>
      <c r="F200" s="55">
        <f t="shared" ref="F200:F204" si="21">E200*10.764</f>
        <v>108.71639999999999</v>
      </c>
      <c r="G200" s="54">
        <v>167</v>
      </c>
      <c r="H200" s="54">
        <v>1798</v>
      </c>
      <c r="I200" s="54">
        <v>1978</v>
      </c>
      <c r="J200" s="54" t="s">
        <v>38</v>
      </c>
      <c r="K200" s="48" t="s">
        <v>46</v>
      </c>
    </row>
    <row r="201" spans="1:11" x14ac:dyDescent="0.25">
      <c r="A201" s="54">
        <v>49</v>
      </c>
      <c r="B201" s="54">
        <v>403</v>
      </c>
      <c r="C201" s="54">
        <v>156.4</v>
      </c>
      <c r="D201" s="55">
        <f t="shared" si="20"/>
        <v>1683.4895999999999</v>
      </c>
      <c r="E201" s="54">
        <v>10.31</v>
      </c>
      <c r="F201" s="55">
        <f t="shared" si="21"/>
        <v>110.97684</v>
      </c>
      <c r="G201" s="54">
        <v>167</v>
      </c>
      <c r="H201" s="54">
        <v>1798</v>
      </c>
      <c r="I201" s="54">
        <v>1978</v>
      </c>
      <c r="J201" s="54" t="s">
        <v>38</v>
      </c>
      <c r="K201" s="48" t="s">
        <v>46</v>
      </c>
    </row>
    <row r="202" spans="1:11" x14ac:dyDescent="0.25">
      <c r="A202" s="54">
        <v>50</v>
      </c>
      <c r="B202" s="54">
        <v>503</v>
      </c>
      <c r="C202" s="54">
        <v>156.4</v>
      </c>
      <c r="D202" s="55">
        <f t="shared" si="20"/>
        <v>1683.4895999999999</v>
      </c>
      <c r="E202" s="54">
        <v>10.31</v>
      </c>
      <c r="F202" s="55">
        <f t="shared" si="21"/>
        <v>110.97684</v>
      </c>
      <c r="G202" s="54">
        <v>167</v>
      </c>
      <c r="H202" s="54">
        <v>1798</v>
      </c>
      <c r="I202" s="54">
        <v>1978</v>
      </c>
      <c r="J202" s="54" t="s">
        <v>38</v>
      </c>
      <c r="K202" s="48" t="s">
        <v>46</v>
      </c>
    </row>
    <row r="203" spans="1:11" x14ac:dyDescent="0.25">
      <c r="A203" s="54">
        <v>51</v>
      </c>
      <c r="B203" s="54">
        <v>603</v>
      </c>
      <c r="C203" s="54">
        <v>156.4</v>
      </c>
      <c r="D203" s="55">
        <f t="shared" si="20"/>
        <v>1683.4895999999999</v>
      </c>
      <c r="E203" s="54">
        <v>10.31</v>
      </c>
      <c r="F203" s="55">
        <f t="shared" si="21"/>
        <v>110.97684</v>
      </c>
      <c r="G203" s="54">
        <v>167</v>
      </c>
      <c r="H203" s="54">
        <v>1798</v>
      </c>
      <c r="I203" s="54">
        <v>1978</v>
      </c>
      <c r="J203" s="54" t="s">
        <v>38</v>
      </c>
      <c r="K203" s="48" t="s">
        <v>46</v>
      </c>
    </row>
    <row r="204" spans="1:11" x14ac:dyDescent="0.25">
      <c r="A204" s="54">
        <v>52</v>
      </c>
      <c r="B204" s="54">
        <v>703</v>
      </c>
      <c r="C204" s="54">
        <v>156.4</v>
      </c>
      <c r="D204" s="55">
        <f t="shared" si="20"/>
        <v>1683.4895999999999</v>
      </c>
      <c r="E204" s="54">
        <v>10.31</v>
      </c>
      <c r="F204" s="55">
        <f t="shared" si="21"/>
        <v>110.97684</v>
      </c>
      <c r="G204" s="54">
        <v>167</v>
      </c>
      <c r="H204" s="54">
        <v>1798</v>
      </c>
      <c r="I204" s="54">
        <v>1978</v>
      </c>
      <c r="J204" s="54" t="s">
        <v>38</v>
      </c>
      <c r="K204" s="48" t="s">
        <v>46</v>
      </c>
    </row>
    <row r="205" spans="1:11" x14ac:dyDescent="0.25">
      <c r="A205" s="65">
        <v>6</v>
      </c>
    </row>
    <row r="207" spans="1:11" x14ac:dyDescent="0.25">
      <c r="B207" s="80" t="s">
        <v>52</v>
      </c>
      <c r="C207" s="79"/>
    </row>
    <row r="209" spans="1:19" x14ac:dyDescent="0.25">
      <c r="A209" s="57" t="s">
        <v>1</v>
      </c>
      <c r="B209" s="70" t="s">
        <v>0</v>
      </c>
      <c r="C209" s="70" t="s">
        <v>33</v>
      </c>
      <c r="D209" s="70"/>
      <c r="E209" s="70" t="s">
        <v>34</v>
      </c>
      <c r="F209" s="70"/>
      <c r="G209" s="70" t="s">
        <v>35</v>
      </c>
      <c r="H209" s="70" t="s">
        <v>36</v>
      </c>
      <c r="I209" s="70" t="s">
        <v>9</v>
      </c>
      <c r="J209" s="70"/>
      <c r="K209" s="51" t="s">
        <v>14</v>
      </c>
    </row>
    <row r="210" spans="1:19" x14ac:dyDescent="0.25">
      <c r="A210" s="54">
        <v>1</v>
      </c>
      <c r="B210" s="56">
        <v>201</v>
      </c>
      <c r="C210" s="56">
        <v>140.47</v>
      </c>
      <c r="D210" s="62">
        <f>C210*10.764</f>
        <v>1512.0190799999998</v>
      </c>
      <c r="E210" s="56">
        <v>9.7899999999999991</v>
      </c>
      <c r="F210" s="62">
        <f>E210*10.764</f>
        <v>105.37955999999998</v>
      </c>
      <c r="G210" s="62">
        <v>150</v>
      </c>
      <c r="H210" s="56">
        <v>1615</v>
      </c>
      <c r="I210" s="56">
        <v>1777</v>
      </c>
      <c r="J210" s="56" t="s">
        <v>38</v>
      </c>
      <c r="K210" s="8" t="s">
        <v>46</v>
      </c>
    </row>
    <row r="211" spans="1:19" x14ac:dyDescent="0.25">
      <c r="A211" s="54">
        <v>2</v>
      </c>
      <c r="B211" s="56">
        <v>301</v>
      </c>
      <c r="C211" s="56">
        <v>140.47</v>
      </c>
      <c r="D211" s="62">
        <f t="shared" ref="D211:D224" si="22">C211*10.764</f>
        <v>1512.0190799999998</v>
      </c>
      <c r="E211" s="56">
        <v>9.7899999999999991</v>
      </c>
      <c r="F211" s="62">
        <f t="shared" ref="F211:F224" si="23">E211*10.764</f>
        <v>105.37955999999998</v>
      </c>
      <c r="G211" s="62">
        <v>150</v>
      </c>
      <c r="H211" s="56">
        <v>1615</v>
      </c>
      <c r="I211" s="56">
        <v>1777</v>
      </c>
      <c r="J211" s="56" t="s">
        <v>38</v>
      </c>
      <c r="K211" s="8" t="s">
        <v>46</v>
      </c>
    </row>
    <row r="212" spans="1:19" x14ac:dyDescent="0.25">
      <c r="A212" s="54">
        <v>3</v>
      </c>
      <c r="B212" s="56">
        <v>401</v>
      </c>
      <c r="C212" s="56">
        <v>140.47</v>
      </c>
      <c r="D212" s="62">
        <f t="shared" si="22"/>
        <v>1512.0190799999998</v>
      </c>
      <c r="E212" s="56">
        <v>9.7899999999999991</v>
      </c>
      <c r="F212" s="62">
        <f t="shared" si="23"/>
        <v>105.37955999999998</v>
      </c>
      <c r="G212" s="62">
        <v>150</v>
      </c>
      <c r="H212" s="56">
        <v>1615</v>
      </c>
      <c r="I212" s="56">
        <v>1777</v>
      </c>
      <c r="J212" s="56" t="s">
        <v>38</v>
      </c>
      <c r="K212" s="8" t="s">
        <v>46</v>
      </c>
    </row>
    <row r="213" spans="1:19" x14ac:dyDescent="0.25">
      <c r="A213" s="54">
        <v>4</v>
      </c>
      <c r="B213" s="56">
        <v>501</v>
      </c>
      <c r="C213" s="56">
        <v>140.47</v>
      </c>
      <c r="D213" s="62">
        <f t="shared" si="22"/>
        <v>1512.0190799999998</v>
      </c>
      <c r="E213" s="56">
        <v>9.7899999999999991</v>
      </c>
      <c r="F213" s="62">
        <f t="shared" si="23"/>
        <v>105.37955999999998</v>
      </c>
      <c r="G213" s="62">
        <v>150</v>
      </c>
      <c r="H213" s="56">
        <v>1615</v>
      </c>
      <c r="I213" s="56">
        <v>1777</v>
      </c>
      <c r="J213" s="56" t="s">
        <v>37</v>
      </c>
      <c r="K213" s="8" t="s">
        <v>46</v>
      </c>
    </row>
    <row r="214" spans="1:19" x14ac:dyDescent="0.25">
      <c r="A214" s="54">
        <v>5</v>
      </c>
      <c r="B214" s="56">
        <v>601</v>
      </c>
      <c r="C214" s="56">
        <v>140.47</v>
      </c>
      <c r="D214" s="62">
        <f t="shared" si="22"/>
        <v>1512.0190799999998</v>
      </c>
      <c r="E214" s="56">
        <v>9.7899999999999991</v>
      </c>
      <c r="F214" s="62">
        <f t="shared" si="23"/>
        <v>105.37955999999998</v>
      </c>
      <c r="G214" s="62">
        <v>150</v>
      </c>
      <c r="H214" s="56">
        <v>1615</v>
      </c>
      <c r="I214" s="56">
        <v>1777</v>
      </c>
      <c r="J214" s="56" t="s">
        <v>38</v>
      </c>
      <c r="K214" s="8" t="s">
        <v>46</v>
      </c>
    </row>
    <row r="215" spans="1:19" x14ac:dyDescent="0.25">
      <c r="A215" s="54">
        <v>6</v>
      </c>
      <c r="B215" s="56">
        <v>801</v>
      </c>
      <c r="C215" s="56">
        <v>140.47</v>
      </c>
      <c r="D215" s="62">
        <f t="shared" si="22"/>
        <v>1512.0190799999998</v>
      </c>
      <c r="E215" s="56">
        <v>9.7899999999999991</v>
      </c>
      <c r="F215" s="62">
        <f t="shared" si="23"/>
        <v>105.37955999999998</v>
      </c>
      <c r="G215" s="62">
        <v>150</v>
      </c>
      <c r="H215" s="56">
        <v>1615</v>
      </c>
      <c r="I215" s="56">
        <v>1777</v>
      </c>
      <c r="J215" s="56" t="s">
        <v>38</v>
      </c>
      <c r="K215" s="8" t="s">
        <v>46</v>
      </c>
    </row>
    <row r="216" spans="1:19" x14ac:dyDescent="0.25">
      <c r="A216" s="54">
        <v>7</v>
      </c>
      <c r="B216" s="56">
        <v>901</v>
      </c>
      <c r="C216" s="56">
        <v>140.47</v>
      </c>
      <c r="D216" s="62">
        <f t="shared" si="22"/>
        <v>1512.0190799999998</v>
      </c>
      <c r="E216" s="56">
        <v>9.7899999999999991</v>
      </c>
      <c r="F216" s="62">
        <f t="shared" si="23"/>
        <v>105.37955999999998</v>
      </c>
      <c r="G216" s="62">
        <v>150</v>
      </c>
      <c r="H216" s="56">
        <v>1615</v>
      </c>
      <c r="I216" s="56">
        <v>1777</v>
      </c>
      <c r="J216" s="56" t="s">
        <v>38</v>
      </c>
      <c r="K216" s="8" t="s">
        <v>46</v>
      </c>
    </row>
    <row r="217" spans="1:19" x14ac:dyDescent="0.25">
      <c r="A217" s="54">
        <v>8</v>
      </c>
      <c r="B217" s="56">
        <v>1001</v>
      </c>
      <c r="C217" s="56">
        <v>140.47</v>
      </c>
      <c r="D217" s="62">
        <f t="shared" si="22"/>
        <v>1512.0190799999998</v>
      </c>
      <c r="E217" s="56">
        <v>9.7899999999999991</v>
      </c>
      <c r="F217" s="62">
        <f t="shared" si="23"/>
        <v>105.37955999999998</v>
      </c>
      <c r="G217" s="62">
        <v>150</v>
      </c>
      <c r="H217" s="56">
        <v>1615</v>
      </c>
      <c r="I217" s="56">
        <v>1777</v>
      </c>
      <c r="J217" s="56" t="s">
        <v>38</v>
      </c>
      <c r="K217" s="8" t="s">
        <v>46</v>
      </c>
    </row>
    <row r="218" spans="1:19" x14ac:dyDescent="0.25">
      <c r="A218" s="54">
        <v>9</v>
      </c>
      <c r="B218" s="56">
        <v>1101</v>
      </c>
      <c r="C218" s="56">
        <v>140.47</v>
      </c>
      <c r="D218" s="62">
        <f t="shared" si="22"/>
        <v>1512.0190799999998</v>
      </c>
      <c r="E218" s="56">
        <v>9.7899999999999991</v>
      </c>
      <c r="F218" s="62">
        <f t="shared" si="23"/>
        <v>105.37955999999998</v>
      </c>
      <c r="G218" s="62">
        <v>150</v>
      </c>
      <c r="H218" s="56">
        <v>1615</v>
      </c>
      <c r="I218" s="56">
        <v>1777</v>
      </c>
      <c r="J218" s="56" t="s">
        <v>38</v>
      </c>
      <c r="K218" s="8" t="s">
        <v>46</v>
      </c>
    </row>
    <row r="219" spans="1:19" x14ac:dyDescent="0.25">
      <c r="A219" s="54">
        <v>10</v>
      </c>
      <c r="B219" s="56">
        <v>1201</v>
      </c>
      <c r="C219" s="56">
        <v>140.47</v>
      </c>
      <c r="D219" s="62">
        <f t="shared" si="22"/>
        <v>1512.0190799999998</v>
      </c>
      <c r="E219" s="56">
        <v>9.7899999999999991</v>
      </c>
      <c r="F219" s="62">
        <f t="shared" si="23"/>
        <v>105.37955999999998</v>
      </c>
      <c r="G219" s="62">
        <v>150</v>
      </c>
      <c r="H219" s="56">
        <v>1615</v>
      </c>
      <c r="I219" s="56">
        <v>1777</v>
      </c>
      <c r="J219" s="56" t="s">
        <v>37</v>
      </c>
      <c r="K219" s="8" t="s">
        <v>46</v>
      </c>
    </row>
    <row r="220" spans="1:19" x14ac:dyDescent="0.25">
      <c r="A220" s="54">
        <v>11</v>
      </c>
      <c r="B220" s="56">
        <v>1301</v>
      </c>
      <c r="C220" s="56">
        <v>140.47</v>
      </c>
      <c r="D220" s="62">
        <f t="shared" si="22"/>
        <v>1512.0190799999998</v>
      </c>
      <c r="E220" s="56">
        <v>9.7899999999999991</v>
      </c>
      <c r="F220" s="62">
        <f t="shared" si="23"/>
        <v>105.37955999999998</v>
      </c>
      <c r="G220" s="62">
        <v>150</v>
      </c>
      <c r="H220" s="56">
        <v>1615</v>
      </c>
      <c r="I220" s="56">
        <v>1777</v>
      </c>
      <c r="J220" s="56" t="s">
        <v>38</v>
      </c>
      <c r="K220" s="8" t="s">
        <v>46</v>
      </c>
    </row>
    <row r="221" spans="1:19" x14ac:dyDescent="0.25">
      <c r="A221" s="54">
        <v>12</v>
      </c>
      <c r="B221" s="56">
        <v>1501</v>
      </c>
      <c r="C221" s="56">
        <v>140.47</v>
      </c>
      <c r="D221" s="62">
        <f t="shared" si="22"/>
        <v>1512.0190799999998</v>
      </c>
      <c r="E221" s="56">
        <v>9.7899999999999991</v>
      </c>
      <c r="F221" s="62">
        <f t="shared" si="23"/>
        <v>105.37955999999998</v>
      </c>
      <c r="G221" s="62">
        <v>150</v>
      </c>
      <c r="H221" s="56">
        <v>1615</v>
      </c>
      <c r="I221" s="56">
        <v>1777</v>
      </c>
      <c r="J221" s="56" t="s">
        <v>38</v>
      </c>
      <c r="K221" s="8" t="s">
        <v>46</v>
      </c>
    </row>
    <row r="222" spans="1:19" x14ac:dyDescent="0.25">
      <c r="A222" s="54">
        <v>13</v>
      </c>
      <c r="B222" s="56">
        <v>1601</v>
      </c>
      <c r="C222" s="56">
        <v>140.47</v>
      </c>
      <c r="D222" s="62">
        <f t="shared" si="22"/>
        <v>1512.0190799999998</v>
      </c>
      <c r="E222" s="56">
        <v>9.7899999999999991</v>
      </c>
      <c r="F222" s="62">
        <f t="shared" si="23"/>
        <v>105.37955999999998</v>
      </c>
      <c r="G222" s="62">
        <v>150</v>
      </c>
      <c r="H222" s="56">
        <v>1615</v>
      </c>
      <c r="I222" s="56">
        <v>1777</v>
      </c>
      <c r="J222" s="56" t="s">
        <v>38</v>
      </c>
      <c r="K222" s="8" t="s">
        <v>46</v>
      </c>
    </row>
    <row r="223" spans="1:19" x14ac:dyDescent="0.25">
      <c r="A223" s="54">
        <v>14</v>
      </c>
      <c r="B223" s="56">
        <v>1701</v>
      </c>
      <c r="C223" s="56">
        <v>140.47</v>
      </c>
      <c r="D223" s="62">
        <f t="shared" si="22"/>
        <v>1512.0190799999998</v>
      </c>
      <c r="E223" s="56">
        <v>9.7899999999999991</v>
      </c>
      <c r="F223" s="62">
        <f t="shared" si="23"/>
        <v>105.37955999999998</v>
      </c>
      <c r="G223" s="62">
        <v>150</v>
      </c>
      <c r="H223" s="56">
        <v>1615</v>
      </c>
      <c r="I223" s="56">
        <v>1777</v>
      </c>
      <c r="J223" s="56" t="s">
        <v>38</v>
      </c>
      <c r="K223" s="8" t="s">
        <v>46</v>
      </c>
    </row>
    <row r="224" spans="1:19" x14ac:dyDescent="0.25">
      <c r="A224" s="54">
        <v>15</v>
      </c>
      <c r="B224" s="56">
        <v>1801</v>
      </c>
      <c r="C224" s="56">
        <v>140.47</v>
      </c>
      <c r="D224" s="62">
        <f t="shared" si="22"/>
        <v>1512.0190799999998</v>
      </c>
      <c r="E224" s="56">
        <v>9.7899999999999991</v>
      </c>
      <c r="F224" s="62">
        <f t="shared" si="23"/>
        <v>105.37955999999998</v>
      </c>
      <c r="G224" s="62">
        <v>150</v>
      </c>
      <c r="H224" s="56">
        <v>1615</v>
      </c>
      <c r="I224" s="56">
        <v>1777</v>
      </c>
      <c r="J224" s="56" t="s">
        <v>38</v>
      </c>
      <c r="K224" s="8" t="s">
        <v>46</v>
      </c>
      <c r="S224" s="8" t="s">
        <v>55</v>
      </c>
    </row>
    <row r="225" spans="1:19" x14ac:dyDescent="0.25">
      <c r="A225" s="65">
        <v>15</v>
      </c>
      <c r="S225" s="8">
        <f>1+1+2+1+13+12+1+1</f>
        <v>32</v>
      </c>
    </row>
    <row r="226" spans="1:19" x14ac:dyDescent="0.25">
      <c r="A226" s="57" t="s">
        <v>1</v>
      </c>
      <c r="B226" s="70" t="s">
        <v>0</v>
      </c>
      <c r="C226" s="70" t="s">
        <v>33</v>
      </c>
      <c r="D226" s="70"/>
      <c r="E226" s="70" t="s">
        <v>34</v>
      </c>
      <c r="F226" s="70"/>
      <c r="G226" s="70" t="s">
        <v>35</v>
      </c>
      <c r="H226" s="70" t="s">
        <v>36</v>
      </c>
      <c r="I226" s="70" t="s">
        <v>9</v>
      </c>
      <c r="J226" s="70"/>
      <c r="K226" s="51" t="s">
        <v>14</v>
      </c>
    </row>
    <row r="227" spans="1:19" x14ac:dyDescent="0.25">
      <c r="A227" s="54">
        <v>16</v>
      </c>
      <c r="B227" s="56">
        <v>202</v>
      </c>
      <c r="C227" s="56">
        <v>181.19</v>
      </c>
      <c r="D227" s="62">
        <f>C227*10.764</f>
        <v>1950.3291599999998</v>
      </c>
      <c r="E227" s="56">
        <v>20.64</v>
      </c>
      <c r="F227" s="62">
        <f>E227*10.764</f>
        <v>222.16896</v>
      </c>
      <c r="G227" s="56">
        <v>202</v>
      </c>
      <c r="H227" s="56">
        <v>2174</v>
      </c>
      <c r="I227" s="56">
        <v>2391</v>
      </c>
      <c r="J227" s="56" t="s">
        <v>38</v>
      </c>
      <c r="K227" s="8" t="s">
        <v>46</v>
      </c>
    </row>
    <row r="228" spans="1:19" x14ac:dyDescent="0.25">
      <c r="A228" s="54">
        <v>17</v>
      </c>
      <c r="B228" s="56">
        <v>302</v>
      </c>
      <c r="C228" s="56">
        <v>181.19</v>
      </c>
      <c r="D228" s="62">
        <f t="shared" ref="D228:D241" si="24">C228*10.764</f>
        <v>1950.3291599999998</v>
      </c>
      <c r="E228" s="56">
        <v>20.64</v>
      </c>
      <c r="F228" s="62">
        <f t="shared" ref="F228:F241" si="25">E228*10.764</f>
        <v>222.16896</v>
      </c>
      <c r="G228" s="56">
        <v>202</v>
      </c>
      <c r="H228" s="56">
        <v>2174</v>
      </c>
      <c r="I228" s="56">
        <v>2391</v>
      </c>
      <c r="J228" s="56" t="s">
        <v>38</v>
      </c>
      <c r="K228" s="8" t="s">
        <v>46</v>
      </c>
    </row>
    <row r="229" spans="1:19" x14ac:dyDescent="0.25">
      <c r="A229" s="54">
        <v>18</v>
      </c>
      <c r="B229" s="56">
        <v>402</v>
      </c>
      <c r="C229" s="56">
        <v>181.19</v>
      </c>
      <c r="D229" s="62">
        <f t="shared" si="24"/>
        <v>1950.3291599999998</v>
      </c>
      <c r="E229" s="56">
        <v>20.64</v>
      </c>
      <c r="F229" s="62">
        <f t="shared" si="25"/>
        <v>222.16896</v>
      </c>
      <c r="G229" s="56">
        <v>202</v>
      </c>
      <c r="H229" s="56">
        <v>2174</v>
      </c>
      <c r="I229" s="56">
        <v>2391</v>
      </c>
      <c r="J229" s="56" t="s">
        <v>38</v>
      </c>
      <c r="K229" s="8" t="s">
        <v>46</v>
      </c>
    </row>
    <row r="230" spans="1:19" x14ac:dyDescent="0.25">
      <c r="A230" s="54">
        <v>19</v>
      </c>
      <c r="B230" s="56">
        <v>502</v>
      </c>
      <c r="C230" s="56">
        <v>181.19</v>
      </c>
      <c r="D230" s="62">
        <f t="shared" si="24"/>
        <v>1950.3291599999998</v>
      </c>
      <c r="E230" s="56">
        <v>20.64</v>
      </c>
      <c r="F230" s="62">
        <f t="shared" si="25"/>
        <v>222.16896</v>
      </c>
      <c r="G230" s="56">
        <v>202</v>
      </c>
      <c r="H230" s="56">
        <v>2174</v>
      </c>
      <c r="I230" s="56">
        <v>2391</v>
      </c>
      <c r="J230" s="56" t="s">
        <v>37</v>
      </c>
      <c r="K230" s="8" t="s">
        <v>46</v>
      </c>
    </row>
    <row r="231" spans="1:19" x14ac:dyDescent="0.25">
      <c r="A231" s="54">
        <v>20</v>
      </c>
      <c r="B231" s="56">
        <v>602</v>
      </c>
      <c r="C231" s="56">
        <v>181.19</v>
      </c>
      <c r="D231" s="62">
        <f t="shared" si="24"/>
        <v>1950.3291599999998</v>
      </c>
      <c r="E231" s="56">
        <v>20.64</v>
      </c>
      <c r="F231" s="62">
        <f t="shared" si="25"/>
        <v>222.16896</v>
      </c>
      <c r="G231" s="56">
        <v>202</v>
      </c>
      <c r="H231" s="56">
        <v>2174</v>
      </c>
      <c r="I231" s="56">
        <v>2391</v>
      </c>
      <c r="J231" s="56" t="s">
        <v>38</v>
      </c>
      <c r="K231" s="8" t="s">
        <v>46</v>
      </c>
    </row>
    <row r="232" spans="1:19" x14ac:dyDescent="0.25">
      <c r="A232" s="54">
        <v>21</v>
      </c>
      <c r="B232" s="56">
        <v>802</v>
      </c>
      <c r="C232" s="56">
        <v>181.19</v>
      </c>
      <c r="D232" s="62">
        <f t="shared" si="24"/>
        <v>1950.3291599999998</v>
      </c>
      <c r="E232" s="56">
        <v>20.64</v>
      </c>
      <c r="F232" s="62">
        <f t="shared" si="25"/>
        <v>222.16896</v>
      </c>
      <c r="G232" s="56">
        <v>202</v>
      </c>
      <c r="H232" s="56">
        <v>2174</v>
      </c>
      <c r="I232" s="56">
        <v>2391</v>
      </c>
      <c r="J232" s="56" t="s">
        <v>38</v>
      </c>
      <c r="K232" s="8" t="s">
        <v>46</v>
      </c>
    </row>
    <row r="233" spans="1:19" x14ac:dyDescent="0.25">
      <c r="A233" s="54">
        <v>22</v>
      </c>
      <c r="B233" s="56">
        <v>902</v>
      </c>
      <c r="C233" s="56">
        <v>181.19</v>
      </c>
      <c r="D233" s="62">
        <f t="shared" si="24"/>
        <v>1950.3291599999998</v>
      </c>
      <c r="E233" s="56">
        <v>20.64</v>
      </c>
      <c r="F233" s="62">
        <f t="shared" si="25"/>
        <v>222.16896</v>
      </c>
      <c r="G233" s="56">
        <v>202</v>
      </c>
      <c r="H233" s="56">
        <v>2174</v>
      </c>
      <c r="I233" s="56">
        <v>2391</v>
      </c>
      <c r="J233" s="56" t="s">
        <v>37</v>
      </c>
      <c r="K233" s="8" t="s">
        <v>46</v>
      </c>
    </row>
    <row r="234" spans="1:19" x14ac:dyDescent="0.25">
      <c r="A234" s="54">
        <v>23</v>
      </c>
      <c r="B234" s="56">
        <v>1002</v>
      </c>
      <c r="C234" s="56">
        <v>181.19</v>
      </c>
      <c r="D234" s="62">
        <f t="shared" si="24"/>
        <v>1950.3291599999998</v>
      </c>
      <c r="E234" s="56">
        <v>20.64</v>
      </c>
      <c r="F234" s="62">
        <f t="shared" si="25"/>
        <v>222.16896</v>
      </c>
      <c r="G234" s="56">
        <v>202</v>
      </c>
      <c r="H234" s="56">
        <v>2174</v>
      </c>
      <c r="I234" s="56">
        <v>2391</v>
      </c>
      <c r="J234" s="56" t="s">
        <v>38</v>
      </c>
      <c r="K234" s="8" t="s">
        <v>46</v>
      </c>
    </row>
    <row r="235" spans="1:19" x14ac:dyDescent="0.25">
      <c r="A235" s="54">
        <v>24</v>
      </c>
      <c r="B235" s="56">
        <v>1102</v>
      </c>
      <c r="C235" s="56">
        <v>181.19</v>
      </c>
      <c r="D235" s="62">
        <f t="shared" si="24"/>
        <v>1950.3291599999998</v>
      </c>
      <c r="E235" s="56">
        <v>20.64</v>
      </c>
      <c r="F235" s="62">
        <f t="shared" si="25"/>
        <v>222.16896</v>
      </c>
      <c r="G235" s="56">
        <v>202</v>
      </c>
      <c r="H235" s="56">
        <v>2174</v>
      </c>
      <c r="I235" s="56">
        <v>2391</v>
      </c>
      <c r="J235" s="56" t="s">
        <v>38</v>
      </c>
      <c r="K235" s="8" t="s">
        <v>46</v>
      </c>
    </row>
    <row r="236" spans="1:19" x14ac:dyDescent="0.25">
      <c r="A236" s="54">
        <v>25</v>
      </c>
      <c r="B236" s="56">
        <v>1202</v>
      </c>
      <c r="C236" s="56">
        <v>181.19</v>
      </c>
      <c r="D236" s="62">
        <f t="shared" si="24"/>
        <v>1950.3291599999998</v>
      </c>
      <c r="E236" s="56">
        <v>20.64</v>
      </c>
      <c r="F236" s="62">
        <f t="shared" si="25"/>
        <v>222.16896</v>
      </c>
      <c r="G236" s="56">
        <v>202</v>
      </c>
      <c r="H236" s="56">
        <v>2174</v>
      </c>
      <c r="I236" s="56">
        <v>2391</v>
      </c>
      <c r="J236" s="56" t="s">
        <v>37</v>
      </c>
      <c r="K236" s="8" t="s">
        <v>46</v>
      </c>
    </row>
    <row r="237" spans="1:19" x14ac:dyDescent="0.25">
      <c r="A237" s="54">
        <v>26</v>
      </c>
      <c r="B237" s="56">
        <v>1302</v>
      </c>
      <c r="C237" s="56">
        <v>181.19</v>
      </c>
      <c r="D237" s="62">
        <f t="shared" si="24"/>
        <v>1950.3291599999998</v>
      </c>
      <c r="E237" s="56">
        <v>20.64</v>
      </c>
      <c r="F237" s="62">
        <f t="shared" si="25"/>
        <v>222.16896</v>
      </c>
      <c r="G237" s="56">
        <v>202</v>
      </c>
      <c r="H237" s="56">
        <v>2174</v>
      </c>
      <c r="I237" s="56">
        <v>2391</v>
      </c>
      <c r="J237" s="56" t="s">
        <v>38</v>
      </c>
      <c r="K237" s="8" t="s">
        <v>46</v>
      </c>
    </row>
    <row r="238" spans="1:19" x14ac:dyDescent="0.25">
      <c r="A238" s="54">
        <v>27</v>
      </c>
      <c r="B238" s="56">
        <v>1502</v>
      </c>
      <c r="C238" s="56">
        <v>181.19</v>
      </c>
      <c r="D238" s="62">
        <f t="shared" si="24"/>
        <v>1950.3291599999998</v>
      </c>
      <c r="E238" s="56">
        <v>20.64</v>
      </c>
      <c r="F238" s="62">
        <f t="shared" si="25"/>
        <v>222.16896</v>
      </c>
      <c r="G238" s="56">
        <v>202</v>
      </c>
      <c r="H238" s="56">
        <v>2174</v>
      </c>
      <c r="I238" s="56">
        <v>2391</v>
      </c>
      <c r="J238" s="56" t="s">
        <v>38</v>
      </c>
      <c r="K238" s="8" t="s">
        <v>46</v>
      </c>
    </row>
    <row r="239" spans="1:19" x14ac:dyDescent="0.25">
      <c r="A239" s="54">
        <v>28</v>
      </c>
      <c r="B239" s="56">
        <v>1602</v>
      </c>
      <c r="C239" s="56">
        <v>181.19</v>
      </c>
      <c r="D239" s="62">
        <f t="shared" si="24"/>
        <v>1950.3291599999998</v>
      </c>
      <c r="E239" s="56">
        <v>20.64</v>
      </c>
      <c r="F239" s="62">
        <f t="shared" si="25"/>
        <v>222.16896</v>
      </c>
      <c r="G239" s="56">
        <v>202</v>
      </c>
      <c r="H239" s="56">
        <v>2174</v>
      </c>
      <c r="I239" s="56">
        <v>2391</v>
      </c>
      <c r="J239" s="56" t="s">
        <v>38</v>
      </c>
      <c r="K239" s="8" t="s">
        <v>46</v>
      </c>
    </row>
    <row r="240" spans="1:19" x14ac:dyDescent="0.25">
      <c r="A240" s="54">
        <v>29</v>
      </c>
      <c r="B240" s="56">
        <v>1702</v>
      </c>
      <c r="C240" s="56">
        <v>181.19</v>
      </c>
      <c r="D240" s="62">
        <f t="shared" si="24"/>
        <v>1950.3291599999998</v>
      </c>
      <c r="E240" s="56">
        <v>20.64</v>
      </c>
      <c r="F240" s="62">
        <f t="shared" si="25"/>
        <v>222.16896</v>
      </c>
      <c r="G240" s="56">
        <v>202</v>
      </c>
      <c r="H240" s="56">
        <v>2174</v>
      </c>
      <c r="I240" s="56">
        <v>2391</v>
      </c>
      <c r="J240" s="56" t="s">
        <v>38</v>
      </c>
      <c r="K240" s="8" t="s">
        <v>46</v>
      </c>
    </row>
    <row r="241" spans="1:11" x14ac:dyDescent="0.25">
      <c r="A241" s="54">
        <v>30</v>
      </c>
      <c r="B241" s="56">
        <v>1802</v>
      </c>
      <c r="C241" s="56">
        <v>181.19</v>
      </c>
      <c r="D241" s="62">
        <f t="shared" si="24"/>
        <v>1950.3291599999998</v>
      </c>
      <c r="E241" s="56">
        <v>20.64</v>
      </c>
      <c r="F241" s="62">
        <f t="shared" si="25"/>
        <v>222.16896</v>
      </c>
      <c r="G241" s="56">
        <v>202</v>
      </c>
      <c r="H241" s="56">
        <v>2174</v>
      </c>
      <c r="I241" s="56">
        <v>2391</v>
      </c>
      <c r="J241" s="56" t="s">
        <v>38</v>
      </c>
      <c r="K241" s="8" t="s">
        <v>46</v>
      </c>
    </row>
    <row r="242" spans="1:11" x14ac:dyDescent="0.25">
      <c r="A242" s="65">
        <v>15</v>
      </c>
    </row>
    <row r="243" spans="1:11" x14ac:dyDescent="0.25">
      <c r="A243" s="57" t="s">
        <v>1</v>
      </c>
      <c r="B243" s="70" t="s">
        <v>0</v>
      </c>
      <c r="C243" s="70" t="s">
        <v>33</v>
      </c>
      <c r="D243" s="70"/>
      <c r="E243" s="70" t="s">
        <v>34</v>
      </c>
      <c r="F243" s="70"/>
      <c r="G243" s="70" t="s">
        <v>35</v>
      </c>
      <c r="H243" s="70" t="s">
        <v>36</v>
      </c>
      <c r="I243" s="70" t="s">
        <v>9</v>
      </c>
      <c r="J243" s="70"/>
      <c r="K243" s="51" t="s">
        <v>14</v>
      </c>
    </row>
    <row r="244" spans="1:11" x14ac:dyDescent="0.25">
      <c r="A244" s="54">
        <v>31</v>
      </c>
      <c r="B244" s="56">
        <v>701</v>
      </c>
      <c r="C244" s="56">
        <v>244.04</v>
      </c>
      <c r="D244" s="62">
        <f>C244*10.764</f>
        <v>2626.84656</v>
      </c>
      <c r="E244" s="56">
        <v>30.43</v>
      </c>
      <c r="F244" s="62">
        <f>E244*10.764</f>
        <v>327.54852</v>
      </c>
      <c r="G244" s="56">
        <v>274</v>
      </c>
      <c r="H244" s="56">
        <v>2949</v>
      </c>
      <c r="I244" s="56">
        <v>3244</v>
      </c>
      <c r="J244" s="56" t="s">
        <v>38</v>
      </c>
      <c r="K244" s="8" t="s">
        <v>51</v>
      </c>
    </row>
    <row r="245" spans="1:11" x14ac:dyDescent="0.25">
      <c r="A245" s="65">
        <v>1</v>
      </c>
    </row>
    <row r="246" spans="1:11" x14ac:dyDescent="0.25">
      <c r="A246" s="57" t="s">
        <v>1</v>
      </c>
      <c r="B246" s="70" t="s">
        <v>0</v>
      </c>
      <c r="C246" s="70" t="s">
        <v>33</v>
      </c>
      <c r="D246" s="70"/>
      <c r="E246" s="70" t="s">
        <v>34</v>
      </c>
      <c r="F246" s="70"/>
      <c r="G246" s="70" t="s">
        <v>35</v>
      </c>
      <c r="H246" s="70" t="s">
        <v>36</v>
      </c>
      <c r="I246" s="70" t="s">
        <v>9</v>
      </c>
      <c r="J246" s="70"/>
      <c r="K246" s="51" t="s">
        <v>14</v>
      </c>
    </row>
    <row r="247" spans="1:11" x14ac:dyDescent="0.25">
      <c r="A247" s="54">
        <v>32</v>
      </c>
      <c r="B247" s="56">
        <v>1401</v>
      </c>
      <c r="C247" s="56">
        <v>259.48</v>
      </c>
      <c r="D247" s="62">
        <f>C247*10.764</f>
        <v>2793.0427199999999</v>
      </c>
      <c r="E247" s="56">
        <v>30.43</v>
      </c>
      <c r="F247" s="62">
        <f>E247*10.764</f>
        <v>327.54852</v>
      </c>
      <c r="G247" s="56">
        <v>290</v>
      </c>
      <c r="H247" s="56">
        <v>3122</v>
      </c>
      <c r="I247" s="56">
        <v>3434</v>
      </c>
      <c r="J247" s="56" t="s">
        <v>38</v>
      </c>
      <c r="K247" s="8" t="s">
        <v>51</v>
      </c>
    </row>
    <row r="248" spans="1:11" x14ac:dyDescent="0.25">
      <c r="A248" s="65">
        <v>1</v>
      </c>
    </row>
    <row r="250" spans="1:11" x14ac:dyDescent="0.25">
      <c r="B250" s="196" t="s">
        <v>56</v>
      </c>
      <c r="C250" s="196"/>
      <c r="D250" s="196"/>
      <c r="E250" s="196"/>
      <c r="F250" s="196"/>
      <c r="G250" s="196"/>
      <c r="H250" s="196"/>
      <c r="I250" s="196"/>
      <c r="J250" s="196"/>
    </row>
    <row r="252" spans="1:11" x14ac:dyDescent="0.25">
      <c r="A252" s="57" t="s">
        <v>1</v>
      </c>
      <c r="B252" s="70" t="s">
        <v>0</v>
      </c>
      <c r="C252" s="70" t="s">
        <v>57</v>
      </c>
      <c r="D252" s="70"/>
      <c r="E252" s="70" t="s">
        <v>58</v>
      </c>
      <c r="F252" s="70"/>
      <c r="G252" s="70" t="s">
        <v>59</v>
      </c>
      <c r="H252" s="70" t="s">
        <v>60</v>
      </c>
      <c r="I252" s="70" t="s">
        <v>9</v>
      </c>
      <c r="J252" s="70"/>
      <c r="K252" s="51" t="s">
        <v>61</v>
      </c>
    </row>
    <row r="253" spans="1:11" x14ac:dyDescent="0.25">
      <c r="A253" s="54">
        <v>1</v>
      </c>
      <c r="B253" s="56">
        <v>202</v>
      </c>
      <c r="C253" s="71">
        <v>117</v>
      </c>
      <c r="D253" s="62">
        <f>C253*10.764</f>
        <v>1259.3879999999999</v>
      </c>
      <c r="E253" s="56">
        <v>8.02</v>
      </c>
      <c r="F253" s="62">
        <f>E253*10.764</f>
        <v>86.327279999999988</v>
      </c>
      <c r="G253" s="56">
        <v>125</v>
      </c>
      <c r="H253" s="56">
        <v>1346</v>
      </c>
      <c r="I253" s="56">
        <v>1481</v>
      </c>
      <c r="J253" s="56" t="s">
        <v>38</v>
      </c>
      <c r="K253" s="8" t="s">
        <v>43</v>
      </c>
    </row>
    <row r="254" spans="1:11" x14ac:dyDescent="0.25">
      <c r="A254" s="54">
        <v>2</v>
      </c>
      <c r="B254" s="56">
        <v>302</v>
      </c>
      <c r="C254" s="71">
        <v>117</v>
      </c>
      <c r="D254" s="62">
        <f t="shared" ref="D254:D293" si="26">C254*10.764</f>
        <v>1259.3879999999999</v>
      </c>
      <c r="E254" s="56">
        <v>8.02</v>
      </c>
      <c r="F254" s="62">
        <f t="shared" ref="F254:F293" si="27">E254*10.764</f>
        <v>86.327279999999988</v>
      </c>
      <c r="G254" s="56">
        <v>125</v>
      </c>
      <c r="H254" s="56">
        <v>1346</v>
      </c>
      <c r="I254" s="56">
        <v>1481</v>
      </c>
      <c r="J254" s="56" t="s">
        <v>38</v>
      </c>
      <c r="K254" s="8" t="s">
        <v>43</v>
      </c>
    </row>
    <row r="255" spans="1:11" x14ac:dyDescent="0.25">
      <c r="A255" s="54">
        <v>3</v>
      </c>
      <c r="B255" s="56">
        <v>402</v>
      </c>
      <c r="C255" s="71">
        <v>117</v>
      </c>
      <c r="D255" s="62">
        <f t="shared" si="26"/>
        <v>1259.3879999999999</v>
      </c>
      <c r="E255" s="56">
        <v>8.02</v>
      </c>
      <c r="F255" s="62">
        <f t="shared" si="27"/>
        <v>86.327279999999988</v>
      </c>
      <c r="G255" s="56">
        <v>125</v>
      </c>
      <c r="H255" s="56">
        <v>1346</v>
      </c>
      <c r="I255" s="56">
        <v>1481</v>
      </c>
      <c r="J255" s="56" t="s">
        <v>37</v>
      </c>
      <c r="K255" s="8" t="s">
        <v>43</v>
      </c>
    </row>
    <row r="256" spans="1:11" x14ac:dyDescent="0.25">
      <c r="A256" s="54">
        <v>4</v>
      </c>
      <c r="B256" s="56">
        <v>502</v>
      </c>
      <c r="C256" s="71">
        <v>117</v>
      </c>
      <c r="D256" s="62">
        <f t="shared" si="26"/>
        <v>1259.3879999999999</v>
      </c>
      <c r="E256" s="56">
        <v>8.02</v>
      </c>
      <c r="F256" s="62">
        <f t="shared" si="27"/>
        <v>86.327279999999988</v>
      </c>
      <c r="G256" s="56">
        <v>125</v>
      </c>
      <c r="H256" s="56">
        <v>1346</v>
      </c>
      <c r="I256" s="56">
        <v>1481</v>
      </c>
      <c r="J256" s="56" t="s">
        <v>37</v>
      </c>
      <c r="K256" s="8" t="s">
        <v>43</v>
      </c>
    </row>
    <row r="257" spans="1:19" x14ac:dyDescent="0.25">
      <c r="A257" s="54">
        <v>5</v>
      </c>
      <c r="B257" s="56">
        <v>602</v>
      </c>
      <c r="C257" s="71">
        <v>117</v>
      </c>
      <c r="D257" s="62">
        <f t="shared" si="26"/>
        <v>1259.3879999999999</v>
      </c>
      <c r="E257" s="56">
        <v>8.02</v>
      </c>
      <c r="F257" s="62">
        <f t="shared" si="27"/>
        <v>86.327279999999988</v>
      </c>
      <c r="G257" s="56">
        <v>125</v>
      </c>
      <c r="H257" s="56">
        <v>1346</v>
      </c>
      <c r="I257" s="56">
        <v>1481</v>
      </c>
      <c r="J257" s="56" t="s">
        <v>37</v>
      </c>
      <c r="K257" s="8" t="s">
        <v>43</v>
      </c>
    </row>
    <row r="258" spans="1:19" x14ac:dyDescent="0.25">
      <c r="A258" s="54">
        <v>6</v>
      </c>
      <c r="B258" s="56">
        <v>702</v>
      </c>
      <c r="C258" s="71">
        <v>117</v>
      </c>
      <c r="D258" s="62">
        <f t="shared" si="26"/>
        <v>1259.3879999999999</v>
      </c>
      <c r="E258" s="56">
        <v>8.02</v>
      </c>
      <c r="F258" s="62">
        <f t="shared" si="27"/>
        <v>86.327279999999988</v>
      </c>
      <c r="G258" s="56">
        <v>125</v>
      </c>
      <c r="H258" s="56">
        <v>1346</v>
      </c>
      <c r="I258" s="56">
        <v>1481</v>
      </c>
      <c r="J258" s="56" t="s">
        <v>37</v>
      </c>
      <c r="K258" s="8" t="s">
        <v>43</v>
      </c>
    </row>
    <row r="259" spans="1:19" x14ac:dyDescent="0.25">
      <c r="A259" s="54">
        <v>7</v>
      </c>
      <c r="B259" s="56">
        <v>802</v>
      </c>
      <c r="C259" s="71">
        <v>117</v>
      </c>
      <c r="D259" s="62">
        <f t="shared" si="26"/>
        <v>1259.3879999999999</v>
      </c>
      <c r="E259" s="56">
        <v>8.02</v>
      </c>
      <c r="F259" s="62">
        <f t="shared" si="27"/>
        <v>86.327279999999988</v>
      </c>
      <c r="G259" s="56">
        <v>125</v>
      </c>
      <c r="H259" s="56">
        <v>1346</v>
      </c>
      <c r="I259" s="56">
        <v>1481</v>
      </c>
      <c r="J259" s="56" t="s">
        <v>37</v>
      </c>
      <c r="K259" s="8" t="s">
        <v>43</v>
      </c>
    </row>
    <row r="260" spans="1:19" x14ac:dyDescent="0.25">
      <c r="A260" s="54">
        <v>8</v>
      </c>
      <c r="B260" s="56">
        <v>902</v>
      </c>
      <c r="C260" s="71">
        <v>117</v>
      </c>
      <c r="D260" s="62">
        <f t="shared" si="26"/>
        <v>1259.3879999999999</v>
      </c>
      <c r="E260" s="56">
        <v>8.02</v>
      </c>
      <c r="F260" s="62">
        <f t="shared" si="27"/>
        <v>86.327279999999988</v>
      </c>
      <c r="G260" s="56">
        <v>125</v>
      </c>
      <c r="H260" s="56">
        <v>1346</v>
      </c>
      <c r="I260" s="56">
        <v>1481</v>
      </c>
      <c r="J260" s="56" t="s">
        <v>37</v>
      </c>
      <c r="K260" s="8" t="s">
        <v>43</v>
      </c>
    </row>
    <row r="261" spans="1:19" x14ac:dyDescent="0.25">
      <c r="A261" s="65">
        <v>8</v>
      </c>
      <c r="D261" s="62"/>
      <c r="F261" s="62"/>
    </row>
    <row r="262" spans="1:19" x14ac:dyDescent="0.25">
      <c r="A262" s="57" t="s">
        <v>1</v>
      </c>
      <c r="B262" s="70" t="s">
        <v>0</v>
      </c>
      <c r="C262" s="70" t="s">
        <v>57</v>
      </c>
      <c r="D262" s="62"/>
      <c r="E262" s="70" t="s">
        <v>58</v>
      </c>
      <c r="F262" s="62"/>
      <c r="G262" s="70" t="s">
        <v>59</v>
      </c>
      <c r="H262" s="70" t="s">
        <v>60</v>
      </c>
      <c r="I262" s="70" t="s">
        <v>9</v>
      </c>
      <c r="J262" s="70"/>
      <c r="K262" s="51" t="s">
        <v>61</v>
      </c>
    </row>
    <row r="263" spans="1:19" x14ac:dyDescent="0.25">
      <c r="A263" s="54">
        <v>9</v>
      </c>
      <c r="B263" s="56">
        <v>1002</v>
      </c>
      <c r="C263" s="56">
        <v>117.11</v>
      </c>
      <c r="D263" s="62">
        <f t="shared" si="26"/>
        <v>1260.57204</v>
      </c>
      <c r="E263" s="56">
        <v>10</v>
      </c>
      <c r="F263" s="62">
        <f t="shared" si="27"/>
        <v>107.63999999999999</v>
      </c>
      <c r="G263" s="56">
        <v>127</v>
      </c>
      <c r="H263" s="56">
        <v>1367</v>
      </c>
      <c r="I263" s="56">
        <v>1504</v>
      </c>
      <c r="J263" s="56" t="s">
        <v>38</v>
      </c>
      <c r="K263" s="8" t="s">
        <v>43</v>
      </c>
    </row>
    <row r="264" spans="1:19" x14ac:dyDescent="0.25">
      <c r="A264" s="54">
        <v>10</v>
      </c>
      <c r="B264" s="56">
        <v>1102</v>
      </c>
      <c r="C264" s="56">
        <v>117.11</v>
      </c>
      <c r="D264" s="62">
        <f t="shared" si="26"/>
        <v>1260.57204</v>
      </c>
      <c r="E264" s="56">
        <v>10</v>
      </c>
      <c r="F264" s="62">
        <f t="shared" si="27"/>
        <v>107.63999999999999</v>
      </c>
      <c r="G264" s="56">
        <v>127</v>
      </c>
      <c r="H264" s="56">
        <v>1367</v>
      </c>
      <c r="I264" s="56">
        <v>1504</v>
      </c>
      <c r="J264" s="56" t="s">
        <v>38</v>
      </c>
      <c r="K264" s="8" t="s">
        <v>43</v>
      </c>
    </row>
    <row r="265" spans="1:19" x14ac:dyDescent="0.25">
      <c r="A265" s="54">
        <v>11</v>
      </c>
      <c r="B265" s="56">
        <v>1202</v>
      </c>
      <c r="C265" s="56">
        <v>117.11</v>
      </c>
      <c r="D265" s="62">
        <f t="shared" si="26"/>
        <v>1260.57204</v>
      </c>
      <c r="E265" s="56">
        <v>10</v>
      </c>
      <c r="F265" s="62">
        <f t="shared" si="27"/>
        <v>107.63999999999999</v>
      </c>
      <c r="G265" s="56">
        <v>127</v>
      </c>
      <c r="H265" s="56">
        <v>1367</v>
      </c>
      <c r="I265" s="56">
        <v>1504</v>
      </c>
      <c r="J265" s="56" t="s">
        <v>38</v>
      </c>
      <c r="K265" s="8" t="s">
        <v>43</v>
      </c>
    </row>
    <row r="266" spans="1:19" x14ac:dyDescent="0.25">
      <c r="A266" s="54">
        <v>12</v>
      </c>
      <c r="B266" s="56">
        <v>1302</v>
      </c>
      <c r="C266" s="56">
        <v>117.11</v>
      </c>
      <c r="D266" s="62">
        <f t="shared" si="26"/>
        <v>1260.57204</v>
      </c>
      <c r="E266" s="56">
        <v>10</v>
      </c>
      <c r="F266" s="62">
        <f t="shared" si="27"/>
        <v>107.63999999999999</v>
      </c>
      <c r="G266" s="56">
        <v>127</v>
      </c>
      <c r="H266" s="56">
        <v>1367</v>
      </c>
      <c r="I266" s="56">
        <v>1504</v>
      </c>
      <c r="J266" s="56" t="s">
        <v>38</v>
      </c>
      <c r="K266" s="8" t="s">
        <v>43</v>
      </c>
    </row>
    <row r="267" spans="1:19" x14ac:dyDescent="0.25">
      <c r="A267" s="54">
        <v>13</v>
      </c>
      <c r="B267" s="56">
        <v>1402</v>
      </c>
      <c r="C267" s="56">
        <v>117.11</v>
      </c>
      <c r="D267" s="62">
        <f t="shared" si="26"/>
        <v>1260.57204</v>
      </c>
      <c r="E267" s="56">
        <v>10</v>
      </c>
      <c r="F267" s="62">
        <f t="shared" si="27"/>
        <v>107.63999999999999</v>
      </c>
      <c r="G267" s="56">
        <v>127</v>
      </c>
      <c r="H267" s="56">
        <v>1367</v>
      </c>
      <c r="I267" s="56">
        <v>1504</v>
      </c>
      <c r="J267" s="56" t="s">
        <v>38</v>
      </c>
      <c r="K267" s="8" t="s">
        <v>43</v>
      </c>
    </row>
    <row r="268" spans="1:19" x14ac:dyDescent="0.25">
      <c r="A268" s="54">
        <v>14</v>
      </c>
      <c r="B268" s="56">
        <v>1502</v>
      </c>
      <c r="C268" s="56">
        <v>117.11</v>
      </c>
      <c r="D268" s="62">
        <f t="shared" si="26"/>
        <v>1260.57204</v>
      </c>
      <c r="E268" s="56">
        <v>10</v>
      </c>
      <c r="F268" s="62">
        <f t="shared" si="27"/>
        <v>107.63999999999999</v>
      </c>
      <c r="G268" s="56">
        <v>127</v>
      </c>
      <c r="H268" s="56">
        <v>1367</v>
      </c>
      <c r="I268" s="56">
        <v>1504</v>
      </c>
      <c r="J268" s="56" t="s">
        <v>38</v>
      </c>
      <c r="K268" s="8" t="s">
        <v>43</v>
      </c>
    </row>
    <row r="269" spans="1:19" x14ac:dyDescent="0.25">
      <c r="A269" s="54">
        <v>15</v>
      </c>
      <c r="B269" s="56">
        <v>1602</v>
      </c>
      <c r="C269" s="56">
        <v>117.11</v>
      </c>
      <c r="D269" s="62">
        <f t="shared" si="26"/>
        <v>1260.57204</v>
      </c>
      <c r="E269" s="56">
        <v>10</v>
      </c>
      <c r="F269" s="62">
        <f t="shared" si="27"/>
        <v>107.63999999999999</v>
      </c>
      <c r="G269" s="56">
        <v>127</v>
      </c>
      <c r="H269" s="56">
        <v>1367</v>
      </c>
      <c r="I269" s="56">
        <v>1504</v>
      </c>
      <c r="J269" s="56" t="s">
        <v>37</v>
      </c>
      <c r="K269" s="8" t="s">
        <v>43</v>
      </c>
    </row>
    <row r="270" spans="1:19" x14ac:dyDescent="0.25">
      <c r="A270" s="54">
        <v>16</v>
      </c>
      <c r="B270" s="56">
        <v>1702</v>
      </c>
      <c r="C270" s="56">
        <v>117.11</v>
      </c>
      <c r="D270" s="62">
        <f t="shared" si="26"/>
        <v>1260.57204</v>
      </c>
      <c r="E270" s="56">
        <v>10</v>
      </c>
      <c r="F270" s="62">
        <f t="shared" si="27"/>
        <v>107.63999999999999</v>
      </c>
      <c r="G270" s="56">
        <v>127</v>
      </c>
      <c r="H270" s="56">
        <v>1367</v>
      </c>
      <c r="I270" s="56">
        <v>1504</v>
      </c>
      <c r="J270" s="56" t="s">
        <v>38</v>
      </c>
      <c r="K270" s="8" t="s">
        <v>43</v>
      </c>
    </row>
    <row r="271" spans="1:19" x14ac:dyDescent="0.25">
      <c r="A271" s="54">
        <v>17</v>
      </c>
      <c r="B271" s="56">
        <v>1802</v>
      </c>
      <c r="C271" s="56">
        <v>117.11</v>
      </c>
      <c r="D271" s="62">
        <f t="shared" si="26"/>
        <v>1260.57204</v>
      </c>
      <c r="E271" s="56">
        <v>10</v>
      </c>
      <c r="F271" s="62">
        <f t="shared" si="27"/>
        <v>107.63999999999999</v>
      </c>
      <c r="G271" s="56">
        <v>127</v>
      </c>
      <c r="H271" s="56">
        <v>1367</v>
      </c>
      <c r="I271" s="56">
        <v>1504</v>
      </c>
      <c r="J271" s="56" t="s">
        <v>38</v>
      </c>
      <c r="K271" s="8" t="s">
        <v>43</v>
      </c>
      <c r="S271" s="8" t="s">
        <v>55</v>
      </c>
    </row>
    <row r="272" spans="1:19" x14ac:dyDescent="0.25">
      <c r="A272" s="65">
        <v>9</v>
      </c>
      <c r="D272" s="62"/>
      <c r="F272" s="62"/>
      <c r="S272" s="8">
        <f>1+1+1+1+5+4+7+3+1+8+2</f>
        <v>34</v>
      </c>
    </row>
    <row r="273" spans="1:11" x14ac:dyDescent="0.25">
      <c r="A273" s="65"/>
      <c r="D273" s="62"/>
      <c r="F273" s="62"/>
    </row>
    <row r="274" spans="1:11" x14ac:dyDescent="0.25">
      <c r="A274" s="57" t="s">
        <v>1</v>
      </c>
      <c r="B274" s="70" t="s">
        <v>0</v>
      </c>
      <c r="C274" s="70" t="s">
        <v>57</v>
      </c>
      <c r="D274" s="62"/>
      <c r="E274" s="70" t="s">
        <v>58</v>
      </c>
      <c r="F274" s="62"/>
      <c r="G274" s="70" t="s">
        <v>59</v>
      </c>
      <c r="H274" s="70" t="s">
        <v>60</v>
      </c>
      <c r="I274" s="70" t="s">
        <v>9</v>
      </c>
      <c r="J274" s="70"/>
      <c r="K274" s="51" t="s">
        <v>61</v>
      </c>
    </row>
    <row r="275" spans="1:11" x14ac:dyDescent="0.25">
      <c r="A275" s="54">
        <v>18</v>
      </c>
      <c r="B275" s="56">
        <v>201</v>
      </c>
      <c r="C275" s="71">
        <v>121.59</v>
      </c>
      <c r="D275" s="62">
        <f t="shared" si="26"/>
        <v>1308.79476</v>
      </c>
      <c r="E275" s="56">
        <v>3.92</v>
      </c>
      <c r="F275" s="62">
        <f t="shared" si="27"/>
        <v>42.194879999999998</v>
      </c>
      <c r="G275" s="56">
        <v>126</v>
      </c>
      <c r="H275" s="56">
        <v>1356</v>
      </c>
      <c r="I275" s="56">
        <v>1492</v>
      </c>
      <c r="J275" s="56" t="s">
        <v>38</v>
      </c>
      <c r="K275" s="8" t="s">
        <v>43</v>
      </c>
    </row>
    <row r="276" spans="1:11" x14ac:dyDescent="0.25">
      <c r="A276" s="54">
        <v>19</v>
      </c>
      <c r="B276" s="56">
        <v>301</v>
      </c>
      <c r="C276" s="71">
        <v>121.59</v>
      </c>
      <c r="D276" s="62">
        <f t="shared" si="26"/>
        <v>1308.79476</v>
      </c>
      <c r="E276" s="56">
        <v>3.92</v>
      </c>
      <c r="F276" s="62">
        <f t="shared" si="27"/>
        <v>42.194879999999998</v>
      </c>
      <c r="G276" s="56">
        <v>126</v>
      </c>
      <c r="H276" s="56">
        <v>1356</v>
      </c>
      <c r="I276" s="56">
        <v>1492</v>
      </c>
      <c r="J276" s="56" t="s">
        <v>37</v>
      </c>
      <c r="K276" s="8" t="s">
        <v>43</v>
      </c>
    </row>
    <row r="277" spans="1:11" x14ac:dyDescent="0.25">
      <c r="A277" s="54">
        <v>20</v>
      </c>
      <c r="B277" s="56">
        <v>401</v>
      </c>
      <c r="C277" s="71">
        <v>121.59</v>
      </c>
      <c r="D277" s="62">
        <f t="shared" si="26"/>
        <v>1308.79476</v>
      </c>
      <c r="E277" s="56">
        <v>3.92</v>
      </c>
      <c r="F277" s="62">
        <f t="shared" si="27"/>
        <v>42.194879999999998</v>
      </c>
      <c r="G277" s="56">
        <v>126</v>
      </c>
      <c r="H277" s="56">
        <v>1356</v>
      </c>
      <c r="I277" s="56">
        <v>1492</v>
      </c>
      <c r="J277" s="56" t="s">
        <v>38</v>
      </c>
      <c r="K277" s="8" t="s">
        <v>43</v>
      </c>
    </row>
    <row r="278" spans="1:11" x14ac:dyDescent="0.25">
      <c r="A278" s="54">
        <v>21</v>
      </c>
      <c r="B278" s="56">
        <v>501</v>
      </c>
      <c r="C278" s="71">
        <v>121.59</v>
      </c>
      <c r="D278" s="62">
        <f t="shared" si="26"/>
        <v>1308.79476</v>
      </c>
      <c r="E278" s="56">
        <v>3.92</v>
      </c>
      <c r="F278" s="62">
        <f t="shared" si="27"/>
        <v>42.194879999999998</v>
      </c>
      <c r="G278" s="56">
        <v>126</v>
      </c>
      <c r="H278" s="56">
        <v>1356</v>
      </c>
      <c r="I278" s="56">
        <v>1492</v>
      </c>
      <c r="J278" s="56" t="s">
        <v>38</v>
      </c>
      <c r="K278" s="8" t="s">
        <v>43</v>
      </c>
    </row>
    <row r="279" spans="1:11" x14ac:dyDescent="0.25">
      <c r="A279" s="54">
        <v>22</v>
      </c>
      <c r="B279" s="56">
        <v>601</v>
      </c>
      <c r="C279" s="71">
        <v>121.59</v>
      </c>
      <c r="D279" s="62">
        <f t="shared" si="26"/>
        <v>1308.79476</v>
      </c>
      <c r="E279" s="56">
        <v>3.92</v>
      </c>
      <c r="F279" s="62">
        <f t="shared" si="27"/>
        <v>42.194879999999998</v>
      </c>
      <c r="G279" s="56">
        <v>126</v>
      </c>
      <c r="H279" s="56">
        <v>1356</v>
      </c>
      <c r="I279" s="56">
        <v>1492</v>
      </c>
      <c r="J279" s="56" t="s">
        <v>37</v>
      </c>
      <c r="K279" s="8" t="s">
        <v>43</v>
      </c>
    </row>
    <row r="280" spans="1:11" x14ac:dyDescent="0.25">
      <c r="A280" s="54">
        <v>23</v>
      </c>
      <c r="B280" s="56">
        <v>701</v>
      </c>
      <c r="C280" s="71">
        <v>121.59</v>
      </c>
      <c r="D280" s="62">
        <f t="shared" si="26"/>
        <v>1308.79476</v>
      </c>
      <c r="E280" s="56">
        <v>3.92</v>
      </c>
      <c r="F280" s="62">
        <f t="shared" si="27"/>
        <v>42.194879999999998</v>
      </c>
      <c r="G280" s="56">
        <v>126</v>
      </c>
      <c r="H280" s="56">
        <v>1356</v>
      </c>
      <c r="I280" s="56">
        <v>1492</v>
      </c>
      <c r="J280" s="56" t="s">
        <v>37</v>
      </c>
      <c r="K280" s="8" t="s">
        <v>43</v>
      </c>
    </row>
    <row r="281" spans="1:11" x14ac:dyDescent="0.25">
      <c r="A281" s="54">
        <v>24</v>
      </c>
      <c r="B281" s="56">
        <v>801</v>
      </c>
      <c r="C281" s="71">
        <v>121.59</v>
      </c>
      <c r="D281" s="62">
        <f t="shared" si="26"/>
        <v>1308.79476</v>
      </c>
      <c r="E281" s="56">
        <v>3.92</v>
      </c>
      <c r="F281" s="62">
        <f t="shared" si="27"/>
        <v>42.194879999999998</v>
      </c>
      <c r="G281" s="56">
        <v>126</v>
      </c>
      <c r="H281" s="56">
        <v>1356</v>
      </c>
      <c r="I281" s="56">
        <v>1492</v>
      </c>
      <c r="J281" s="56" t="s">
        <v>37</v>
      </c>
      <c r="K281" s="8" t="s">
        <v>43</v>
      </c>
    </row>
    <row r="282" spans="1:11" x14ac:dyDescent="0.25">
      <c r="A282" s="54">
        <v>25</v>
      </c>
      <c r="B282" s="56">
        <v>901</v>
      </c>
      <c r="C282" s="71">
        <v>121.59</v>
      </c>
      <c r="D282" s="62">
        <f t="shared" si="26"/>
        <v>1308.79476</v>
      </c>
      <c r="E282" s="56">
        <v>3.92</v>
      </c>
      <c r="F282" s="62">
        <f t="shared" si="27"/>
        <v>42.194879999999998</v>
      </c>
      <c r="G282" s="56">
        <v>126</v>
      </c>
      <c r="H282" s="56">
        <v>1356</v>
      </c>
      <c r="I282" s="56">
        <v>1492</v>
      </c>
      <c r="J282" s="56" t="s">
        <v>37</v>
      </c>
      <c r="K282" s="8" t="s">
        <v>43</v>
      </c>
    </row>
    <row r="283" spans="1:11" x14ac:dyDescent="0.25">
      <c r="A283" s="65">
        <v>8</v>
      </c>
      <c r="D283" s="62"/>
      <c r="F283" s="62"/>
    </row>
    <row r="284" spans="1:11" x14ac:dyDescent="0.25">
      <c r="A284" s="57" t="s">
        <v>1</v>
      </c>
      <c r="B284" s="70" t="s">
        <v>0</v>
      </c>
      <c r="C284" s="70" t="s">
        <v>57</v>
      </c>
      <c r="D284" s="62"/>
      <c r="E284" s="70" t="s">
        <v>58</v>
      </c>
      <c r="F284" s="62"/>
      <c r="G284" s="70" t="s">
        <v>59</v>
      </c>
      <c r="H284" s="70" t="s">
        <v>60</v>
      </c>
      <c r="I284" s="70" t="s">
        <v>9</v>
      </c>
      <c r="J284" s="70"/>
      <c r="K284" s="51" t="s">
        <v>61</v>
      </c>
    </row>
    <row r="285" spans="1:11" x14ac:dyDescent="0.25">
      <c r="A285" s="54">
        <v>26</v>
      </c>
      <c r="B285" s="56">
        <v>1001</v>
      </c>
      <c r="C285" s="71">
        <v>141.87</v>
      </c>
      <c r="D285" s="62">
        <f t="shared" si="26"/>
        <v>1527.0886800000001</v>
      </c>
      <c r="E285" s="56">
        <v>3.92</v>
      </c>
      <c r="F285" s="62">
        <f t="shared" si="27"/>
        <v>42.194879999999998</v>
      </c>
      <c r="G285" s="56">
        <v>146</v>
      </c>
      <c r="H285" s="56">
        <v>1572</v>
      </c>
      <c r="I285" s="56">
        <v>1729</v>
      </c>
      <c r="J285" s="56" t="s">
        <v>37</v>
      </c>
      <c r="K285" s="8" t="s">
        <v>46</v>
      </c>
    </row>
    <row r="286" spans="1:11" x14ac:dyDescent="0.25">
      <c r="A286" s="54">
        <v>27</v>
      </c>
      <c r="B286" s="56">
        <v>1101</v>
      </c>
      <c r="C286" s="71">
        <v>141.87</v>
      </c>
      <c r="D286" s="62">
        <f t="shared" si="26"/>
        <v>1527.0886800000001</v>
      </c>
      <c r="E286" s="56">
        <v>3.92</v>
      </c>
      <c r="F286" s="62">
        <f t="shared" si="27"/>
        <v>42.194879999999998</v>
      </c>
      <c r="G286" s="56">
        <v>146</v>
      </c>
      <c r="H286" s="56">
        <v>1572</v>
      </c>
      <c r="I286" s="56">
        <v>1729</v>
      </c>
      <c r="J286" s="56" t="s">
        <v>37</v>
      </c>
      <c r="K286" s="8" t="s">
        <v>46</v>
      </c>
    </row>
    <row r="287" spans="1:11" x14ac:dyDescent="0.25">
      <c r="A287" s="54">
        <v>28</v>
      </c>
      <c r="B287" s="56">
        <v>1201</v>
      </c>
      <c r="C287" s="71">
        <v>141.87</v>
      </c>
      <c r="D287" s="62">
        <f t="shared" si="26"/>
        <v>1527.0886800000001</v>
      </c>
      <c r="E287" s="56">
        <v>3.92</v>
      </c>
      <c r="F287" s="62">
        <f t="shared" si="27"/>
        <v>42.194879999999998</v>
      </c>
      <c r="G287" s="56">
        <v>146</v>
      </c>
      <c r="H287" s="56">
        <v>1572</v>
      </c>
      <c r="I287" s="56">
        <v>1729</v>
      </c>
      <c r="J287" s="56" t="s">
        <v>37</v>
      </c>
      <c r="K287" s="8" t="s">
        <v>46</v>
      </c>
    </row>
    <row r="288" spans="1:11" x14ac:dyDescent="0.25">
      <c r="A288" s="54">
        <v>29</v>
      </c>
      <c r="B288" s="56">
        <v>1301</v>
      </c>
      <c r="C288" s="71">
        <v>141.87</v>
      </c>
      <c r="D288" s="62">
        <f t="shared" si="26"/>
        <v>1527.0886800000001</v>
      </c>
      <c r="E288" s="56">
        <v>3.92</v>
      </c>
      <c r="F288" s="62">
        <f t="shared" si="27"/>
        <v>42.194879999999998</v>
      </c>
      <c r="G288" s="56">
        <v>146</v>
      </c>
      <c r="H288" s="56">
        <v>1572</v>
      </c>
      <c r="I288" s="56">
        <v>1729</v>
      </c>
      <c r="J288" s="56" t="s">
        <v>37</v>
      </c>
      <c r="K288" s="8" t="s">
        <v>46</v>
      </c>
    </row>
    <row r="289" spans="1:11" x14ac:dyDescent="0.25">
      <c r="A289" s="54">
        <v>30</v>
      </c>
      <c r="B289" s="56">
        <v>1401</v>
      </c>
      <c r="C289" s="71">
        <v>141.87</v>
      </c>
      <c r="D289" s="62">
        <f t="shared" si="26"/>
        <v>1527.0886800000001</v>
      </c>
      <c r="E289" s="56">
        <v>3.92</v>
      </c>
      <c r="F289" s="62">
        <f t="shared" si="27"/>
        <v>42.194879999999998</v>
      </c>
      <c r="G289" s="56">
        <v>146</v>
      </c>
      <c r="H289" s="56">
        <v>1572</v>
      </c>
      <c r="I289" s="56">
        <v>1729</v>
      </c>
      <c r="J289" s="56" t="s">
        <v>37</v>
      </c>
      <c r="K289" s="8" t="s">
        <v>46</v>
      </c>
    </row>
    <row r="290" spans="1:11" x14ac:dyDescent="0.25">
      <c r="A290" s="54">
        <v>31</v>
      </c>
      <c r="B290" s="56">
        <v>1501</v>
      </c>
      <c r="C290" s="71">
        <v>141.87</v>
      </c>
      <c r="D290" s="62">
        <f t="shared" si="26"/>
        <v>1527.0886800000001</v>
      </c>
      <c r="E290" s="56">
        <v>3.92</v>
      </c>
      <c r="F290" s="62">
        <f t="shared" si="27"/>
        <v>42.194879999999998</v>
      </c>
      <c r="G290" s="56">
        <v>146</v>
      </c>
      <c r="H290" s="56">
        <v>1572</v>
      </c>
      <c r="I290" s="56">
        <v>1729</v>
      </c>
      <c r="J290" s="56" t="s">
        <v>37</v>
      </c>
      <c r="K290" s="8" t="s">
        <v>46</v>
      </c>
    </row>
    <row r="291" spans="1:11" x14ac:dyDescent="0.25">
      <c r="A291" s="54">
        <v>32</v>
      </c>
      <c r="B291" s="56">
        <v>1601</v>
      </c>
      <c r="C291" s="71">
        <v>141.87</v>
      </c>
      <c r="D291" s="62">
        <f t="shared" si="26"/>
        <v>1527.0886800000001</v>
      </c>
      <c r="E291" s="56">
        <v>3.92</v>
      </c>
      <c r="F291" s="62">
        <f t="shared" si="27"/>
        <v>42.194879999999998</v>
      </c>
      <c r="G291" s="56">
        <v>146</v>
      </c>
      <c r="H291" s="56">
        <v>1572</v>
      </c>
      <c r="I291" s="56">
        <v>1729</v>
      </c>
      <c r="J291" s="56" t="s">
        <v>37</v>
      </c>
      <c r="K291" s="8" t="s">
        <v>46</v>
      </c>
    </row>
    <row r="292" spans="1:11" x14ac:dyDescent="0.25">
      <c r="A292" s="54">
        <v>33</v>
      </c>
      <c r="B292" s="56">
        <v>1701</v>
      </c>
      <c r="C292" s="71">
        <v>141.87</v>
      </c>
      <c r="D292" s="62">
        <f t="shared" si="26"/>
        <v>1527.0886800000001</v>
      </c>
      <c r="E292" s="56">
        <v>3.92</v>
      </c>
      <c r="F292" s="62">
        <f t="shared" si="27"/>
        <v>42.194879999999998</v>
      </c>
      <c r="G292" s="56">
        <v>146</v>
      </c>
      <c r="H292" s="56">
        <v>1572</v>
      </c>
      <c r="I292" s="56">
        <v>1729</v>
      </c>
      <c r="J292" s="56" t="s">
        <v>38</v>
      </c>
      <c r="K292" s="8" t="s">
        <v>46</v>
      </c>
    </row>
    <row r="293" spans="1:11" x14ac:dyDescent="0.25">
      <c r="A293" s="54">
        <v>34</v>
      </c>
      <c r="B293" s="56">
        <v>1801</v>
      </c>
      <c r="C293" s="71">
        <v>141.87</v>
      </c>
      <c r="D293" s="62">
        <f t="shared" si="26"/>
        <v>1527.0886800000001</v>
      </c>
      <c r="E293" s="56">
        <v>3.92</v>
      </c>
      <c r="F293" s="62">
        <f t="shared" si="27"/>
        <v>42.194879999999998</v>
      </c>
      <c r="G293" s="56">
        <v>146</v>
      </c>
      <c r="H293" s="56">
        <v>1572</v>
      </c>
      <c r="I293" s="56">
        <v>1729</v>
      </c>
      <c r="J293" s="56" t="s">
        <v>37</v>
      </c>
      <c r="K293" s="8" t="s">
        <v>46</v>
      </c>
    </row>
    <row r="294" spans="1:11" x14ac:dyDescent="0.25">
      <c r="A294" s="65">
        <v>9</v>
      </c>
    </row>
    <row r="296" spans="1:11" x14ac:dyDescent="0.25">
      <c r="B296" s="196" t="s">
        <v>62</v>
      </c>
      <c r="C296" s="196"/>
      <c r="D296" s="196"/>
      <c r="E296" s="196"/>
      <c r="F296" s="196"/>
      <c r="G296" s="196"/>
      <c r="H296" s="196"/>
      <c r="I296" s="196"/>
      <c r="J296" s="196"/>
    </row>
    <row r="298" spans="1:11" x14ac:dyDescent="0.25">
      <c r="A298" s="57" t="s">
        <v>1</v>
      </c>
      <c r="B298" s="70" t="s">
        <v>0</v>
      </c>
      <c r="C298" s="70" t="s">
        <v>57</v>
      </c>
      <c r="D298" s="70"/>
      <c r="E298" s="70" t="s">
        <v>58</v>
      </c>
      <c r="F298" s="70"/>
      <c r="G298" s="70" t="s">
        <v>59</v>
      </c>
      <c r="H298" s="70" t="s">
        <v>60</v>
      </c>
      <c r="I298" s="70" t="s">
        <v>9</v>
      </c>
      <c r="J298" s="70"/>
      <c r="K298" s="51" t="s">
        <v>61</v>
      </c>
    </row>
    <row r="299" spans="1:11" x14ac:dyDescent="0.25">
      <c r="A299" s="54">
        <v>1</v>
      </c>
      <c r="B299" s="56">
        <v>902</v>
      </c>
      <c r="C299" s="71">
        <v>97.63</v>
      </c>
      <c r="D299" s="62">
        <f>C299*10.764</f>
        <v>1050.88932</v>
      </c>
      <c r="F299" s="62">
        <f>E299*10.764</f>
        <v>0</v>
      </c>
      <c r="G299" s="71">
        <f>C299+E299</f>
        <v>97.63</v>
      </c>
      <c r="H299" s="56">
        <v>1055</v>
      </c>
      <c r="I299" s="56">
        <v>1161</v>
      </c>
      <c r="J299" s="56" t="s">
        <v>37</v>
      </c>
      <c r="K299" s="8" t="s">
        <v>43</v>
      </c>
    </row>
    <row r="300" spans="1:11" x14ac:dyDescent="0.25">
      <c r="A300" s="54">
        <v>2</v>
      </c>
      <c r="B300" s="56">
        <v>1002</v>
      </c>
      <c r="C300" s="71">
        <v>97.63</v>
      </c>
      <c r="D300" s="62">
        <f t="shared" ref="D300:D363" si="28">C300*10.764</f>
        <v>1050.88932</v>
      </c>
      <c r="F300" s="62">
        <f t="shared" ref="F300:F363" si="29">E300*10.764</f>
        <v>0</v>
      </c>
      <c r="G300" s="71">
        <f t="shared" ref="G300:G305" si="30">C300+E300</f>
        <v>97.63</v>
      </c>
      <c r="H300" s="56">
        <v>1055</v>
      </c>
      <c r="I300" s="56">
        <v>1161</v>
      </c>
      <c r="J300" s="56" t="s">
        <v>38</v>
      </c>
      <c r="K300" s="8" t="s">
        <v>43</v>
      </c>
    </row>
    <row r="301" spans="1:11" x14ac:dyDescent="0.25">
      <c r="A301" s="54">
        <v>3</v>
      </c>
      <c r="B301" s="56">
        <v>1102</v>
      </c>
      <c r="C301" s="71">
        <v>97.63</v>
      </c>
      <c r="D301" s="62">
        <f t="shared" si="28"/>
        <v>1050.88932</v>
      </c>
      <c r="F301" s="62">
        <f t="shared" si="29"/>
        <v>0</v>
      </c>
      <c r="G301" s="71">
        <f t="shared" si="30"/>
        <v>97.63</v>
      </c>
      <c r="H301" s="56">
        <v>1055</v>
      </c>
      <c r="I301" s="56">
        <v>1161</v>
      </c>
      <c r="J301" s="56" t="s">
        <v>37</v>
      </c>
      <c r="K301" s="8" t="s">
        <v>43</v>
      </c>
    </row>
    <row r="302" spans="1:11" x14ac:dyDescent="0.25">
      <c r="A302" s="54">
        <v>4</v>
      </c>
      <c r="B302" s="56">
        <v>1202</v>
      </c>
      <c r="C302" s="71">
        <v>97.63</v>
      </c>
      <c r="D302" s="62">
        <f t="shared" si="28"/>
        <v>1050.88932</v>
      </c>
      <c r="F302" s="62">
        <f t="shared" si="29"/>
        <v>0</v>
      </c>
      <c r="G302" s="71">
        <f t="shared" si="30"/>
        <v>97.63</v>
      </c>
      <c r="H302" s="56">
        <v>1055</v>
      </c>
      <c r="I302" s="56">
        <v>1161</v>
      </c>
      <c r="J302" s="56" t="s">
        <v>37</v>
      </c>
      <c r="K302" s="8" t="s">
        <v>43</v>
      </c>
    </row>
    <row r="303" spans="1:11" x14ac:dyDescent="0.25">
      <c r="A303" s="54">
        <v>5</v>
      </c>
      <c r="B303" s="56">
        <v>1302</v>
      </c>
      <c r="C303" s="71">
        <v>97.63</v>
      </c>
      <c r="D303" s="62">
        <f t="shared" si="28"/>
        <v>1050.88932</v>
      </c>
      <c r="F303" s="62">
        <f t="shared" si="29"/>
        <v>0</v>
      </c>
      <c r="G303" s="71">
        <f t="shared" si="30"/>
        <v>97.63</v>
      </c>
      <c r="H303" s="56">
        <v>1055</v>
      </c>
      <c r="I303" s="56">
        <v>1161</v>
      </c>
      <c r="J303" s="56" t="s">
        <v>37</v>
      </c>
      <c r="K303" s="8" t="s">
        <v>43</v>
      </c>
    </row>
    <row r="304" spans="1:11" x14ac:dyDescent="0.25">
      <c r="A304" s="54">
        <v>6</v>
      </c>
      <c r="B304" s="56">
        <v>1502</v>
      </c>
      <c r="C304" s="71">
        <v>97.63</v>
      </c>
      <c r="D304" s="62">
        <f t="shared" si="28"/>
        <v>1050.88932</v>
      </c>
      <c r="F304" s="62">
        <f t="shared" si="29"/>
        <v>0</v>
      </c>
      <c r="G304" s="71">
        <f t="shared" si="30"/>
        <v>97.63</v>
      </c>
      <c r="H304" s="56">
        <v>1055</v>
      </c>
      <c r="I304" s="56">
        <v>1161</v>
      </c>
      <c r="J304" s="56" t="s">
        <v>37</v>
      </c>
      <c r="K304" s="8" t="s">
        <v>43</v>
      </c>
    </row>
    <row r="305" spans="1:18" x14ac:dyDescent="0.25">
      <c r="A305" s="54">
        <v>7</v>
      </c>
      <c r="B305" s="56">
        <v>1602</v>
      </c>
      <c r="C305" s="71">
        <v>97.63</v>
      </c>
      <c r="D305" s="62">
        <f t="shared" si="28"/>
        <v>1050.88932</v>
      </c>
      <c r="F305" s="62">
        <f t="shared" si="29"/>
        <v>0</v>
      </c>
      <c r="G305" s="71">
        <f t="shared" si="30"/>
        <v>97.63</v>
      </c>
      <c r="H305" s="56">
        <v>1055</v>
      </c>
      <c r="I305" s="56">
        <v>1161</v>
      </c>
      <c r="J305" s="56" t="s">
        <v>37</v>
      </c>
      <c r="K305" s="8" t="s">
        <v>43</v>
      </c>
    </row>
    <row r="306" spans="1:18" x14ac:dyDescent="0.25">
      <c r="A306" s="65">
        <v>7</v>
      </c>
      <c r="D306" s="62"/>
      <c r="F306" s="62">
        <f t="shared" si="29"/>
        <v>0</v>
      </c>
    </row>
    <row r="307" spans="1:18" x14ac:dyDescent="0.25">
      <c r="A307" s="57" t="s">
        <v>1</v>
      </c>
      <c r="B307" s="70" t="s">
        <v>0</v>
      </c>
      <c r="C307" s="70" t="s">
        <v>57</v>
      </c>
      <c r="D307" s="62"/>
      <c r="E307" s="70" t="s">
        <v>58</v>
      </c>
      <c r="F307" s="62" t="e">
        <f t="shared" si="29"/>
        <v>#VALUE!</v>
      </c>
      <c r="G307" s="70" t="s">
        <v>59</v>
      </c>
      <c r="H307" s="70" t="s">
        <v>60</v>
      </c>
      <c r="I307" s="70" t="s">
        <v>9</v>
      </c>
      <c r="J307" s="70"/>
      <c r="K307" s="51" t="s">
        <v>61</v>
      </c>
    </row>
    <row r="308" spans="1:18" x14ac:dyDescent="0.25">
      <c r="A308" s="54">
        <v>8</v>
      </c>
      <c r="B308" s="56">
        <v>802</v>
      </c>
      <c r="C308" s="71">
        <v>97.66</v>
      </c>
      <c r="D308" s="62">
        <f t="shared" si="28"/>
        <v>1051.2122399999998</v>
      </c>
      <c r="F308" s="62">
        <f t="shared" si="29"/>
        <v>0</v>
      </c>
      <c r="G308" s="71">
        <f>C308+E308</f>
        <v>97.66</v>
      </c>
      <c r="H308" s="56">
        <v>1055</v>
      </c>
      <c r="I308" s="56">
        <v>1161</v>
      </c>
      <c r="J308" s="56" t="s">
        <v>37</v>
      </c>
      <c r="K308" s="8" t="s">
        <v>43</v>
      </c>
    </row>
    <row r="309" spans="1:18" x14ac:dyDescent="0.25">
      <c r="A309" s="65">
        <v>1</v>
      </c>
      <c r="D309" s="62"/>
      <c r="F309" s="62">
        <f t="shared" si="29"/>
        <v>0</v>
      </c>
    </row>
    <row r="310" spans="1:18" x14ac:dyDescent="0.25">
      <c r="A310" s="57" t="s">
        <v>1</v>
      </c>
      <c r="B310" s="70" t="s">
        <v>0</v>
      </c>
      <c r="C310" s="70" t="s">
        <v>57</v>
      </c>
      <c r="D310" s="62"/>
      <c r="E310" s="70" t="s">
        <v>58</v>
      </c>
      <c r="F310" s="62" t="e">
        <f t="shared" si="29"/>
        <v>#VALUE!</v>
      </c>
      <c r="G310" s="70" t="s">
        <v>59</v>
      </c>
      <c r="H310" s="70" t="s">
        <v>60</v>
      </c>
      <c r="I310" s="70" t="s">
        <v>9</v>
      </c>
      <c r="J310" s="70"/>
      <c r="K310" s="51" t="s">
        <v>61</v>
      </c>
    </row>
    <row r="311" spans="1:18" x14ac:dyDescent="0.25">
      <c r="A311" s="54">
        <v>9</v>
      </c>
      <c r="B311" s="56">
        <v>202</v>
      </c>
      <c r="C311" s="71">
        <v>97.67</v>
      </c>
      <c r="D311" s="62">
        <f t="shared" si="28"/>
        <v>1051.31988</v>
      </c>
      <c r="F311" s="62">
        <f t="shared" si="29"/>
        <v>0</v>
      </c>
      <c r="G311" s="71">
        <f>C311+E311</f>
        <v>97.67</v>
      </c>
      <c r="H311" s="56">
        <v>1055</v>
      </c>
      <c r="I311" s="56">
        <v>1161</v>
      </c>
      <c r="J311" s="56" t="s">
        <v>37</v>
      </c>
      <c r="K311" s="8" t="s">
        <v>43</v>
      </c>
    </row>
    <row r="312" spans="1:18" x14ac:dyDescent="0.25">
      <c r="A312" s="54">
        <v>10</v>
      </c>
      <c r="B312" s="56">
        <v>302</v>
      </c>
      <c r="C312" s="71">
        <v>97.67</v>
      </c>
      <c r="D312" s="62">
        <f t="shared" si="28"/>
        <v>1051.31988</v>
      </c>
      <c r="F312" s="62">
        <f t="shared" si="29"/>
        <v>0</v>
      </c>
      <c r="G312" s="71">
        <f t="shared" ref="G312:G315" si="31">C312+E312</f>
        <v>97.67</v>
      </c>
      <c r="H312" s="56">
        <v>1055</v>
      </c>
      <c r="I312" s="56">
        <v>1161</v>
      </c>
      <c r="J312" s="56" t="s">
        <v>37</v>
      </c>
      <c r="K312" s="8" t="s">
        <v>43</v>
      </c>
    </row>
    <row r="313" spans="1:18" x14ac:dyDescent="0.25">
      <c r="A313" s="54">
        <v>11</v>
      </c>
      <c r="B313" s="56">
        <v>402</v>
      </c>
      <c r="C313" s="71">
        <v>97.67</v>
      </c>
      <c r="D313" s="62">
        <f t="shared" si="28"/>
        <v>1051.31988</v>
      </c>
      <c r="F313" s="62">
        <f t="shared" si="29"/>
        <v>0</v>
      </c>
      <c r="G313" s="71">
        <f t="shared" si="31"/>
        <v>97.67</v>
      </c>
      <c r="H313" s="56">
        <v>1055</v>
      </c>
      <c r="I313" s="56">
        <v>1161</v>
      </c>
      <c r="J313" s="56" t="s">
        <v>37</v>
      </c>
      <c r="K313" s="8" t="s">
        <v>43</v>
      </c>
    </row>
    <row r="314" spans="1:18" x14ac:dyDescent="0.25">
      <c r="A314" s="54">
        <v>12</v>
      </c>
      <c r="B314" s="56">
        <v>502</v>
      </c>
      <c r="C314" s="71">
        <v>97.67</v>
      </c>
      <c r="D314" s="62">
        <f t="shared" si="28"/>
        <v>1051.31988</v>
      </c>
      <c r="F314" s="62">
        <f t="shared" si="29"/>
        <v>0</v>
      </c>
      <c r="G314" s="71">
        <f t="shared" si="31"/>
        <v>97.67</v>
      </c>
      <c r="H314" s="56">
        <v>1055</v>
      </c>
      <c r="I314" s="56">
        <v>1161</v>
      </c>
      <c r="J314" s="56" t="s">
        <v>37</v>
      </c>
      <c r="K314" s="8" t="s">
        <v>43</v>
      </c>
    </row>
    <row r="315" spans="1:18" x14ac:dyDescent="0.25">
      <c r="A315" s="54">
        <v>13</v>
      </c>
      <c r="B315" s="56">
        <v>602</v>
      </c>
      <c r="C315" s="71">
        <v>97.67</v>
      </c>
      <c r="D315" s="62">
        <f t="shared" si="28"/>
        <v>1051.31988</v>
      </c>
      <c r="F315" s="62">
        <f t="shared" si="29"/>
        <v>0</v>
      </c>
      <c r="G315" s="71">
        <f t="shared" si="31"/>
        <v>97.67</v>
      </c>
      <c r="H315" s="56">
        <v>1055</v>
      </c>
      <c r="I315" s="56">
        <v>1161</v>
      </c>
      <c r="J315" s="56" t="s">
        <v>37</v>
      </c>
      <c r="K315" s="8" t="s">
        <v>43</v>
      </c>
    </row>
    <row r="316" spans="1:18" x14ac:dyDescent="0.25">
      <c r="A316" s="65">
        <v>5</v>
      </c>
      <c r="D316" s="62"/>
      <c r="F316" s="62">
        <f t="shared" si="29"/>
        <v>0</v>
      </c>
    </row>
    <row r="317" spans="1:18" x14ac:dyDescent="0.25">
      <c r="A317" s="57" t="s">
        <v>1</v>
      </c>
      <c r="B317" s="70" t="s">
        <v>0</v>
      </c>
      <c r="C317" s="70" t="s">
        <v>57</v>
      </c>
      <c r="D317" s="62"/>
      <c r="E317" s="70" t="s">
        <v>58</v>
      </c>
      <c r="F317" s="62" t="e">
        <f t="shared" si="29"/>
        <v>#VALUE!</v>
      </c>
      <c r="G317" s="70" t="s">
        <v>59</v>
      </c>
      <c r="H317" s="70" t="s">
        <v>60</v>
      </c>
      <c r="I317" s="70" t="s">
        <v>9</v>
      </c>
      <c r="J317" s="70"/>
      <c r="K317" s="51" t="s">
        <v>61</v>
      </c>
    </row>
    <row r="318" spans="1:18" x14ac:dyDescent="0.25">
      <c r="A318" s="54">
        <v>14</v>
      </c>
      <c r="B318" s="56">
        <v>703</v>
      </c>
      <c r="C318" s="71">
        <v>97.73</v>
      </c>
      <c r="D318" s="62">
        <f t="shared" si="28"/>
        <v>1051.9657199999999</v>
      </c>
      <c r="F318" s="62">
        <f t="shared" si="29"/>
        <v>0</v>
      </c>
      <c r="G318" s="71">
        <f>C318+E318</f>
        <v>97.73</v>
      </c>
      <c r="H318" s="56">
        <v>1055</v>
      </c>
      <c r="I318" s="56">
        <v>1161</v>
      </c>
      <c r="J318" s="56" t="s">
        <v>37</v>
      </c>
      <c r="K318" s="8" t="s">
        <v>43</v>
      </c>
    </row>
    <row r="319" spans="1:18" x14ac:dyDescent="0.25">
      <c r="A319" s="54">
        <v>15</v>
      </c>
      <c r="B319" s="56">
        <v>803</v>
      </c>
      <c r="C319" s="71">
        <v>97.73</v>
      </c>
      <c r="D319" s="62">
        <f t="shared" si="28"/>
        <v>1051.9657199999999</v>
      </c>
      <c r="F319" s="62">
        <f t="shared" si="29"/>
        <v>0</v>
      </c>
      <c r="G319" s="71">
        <f>C319+E319</f>
        <v>97.73</v>
      </c>
      <c r="H319" s="56">
        <v>1055</v>
      </c>
      <c r="I319" s="56">
        <v>1161</v>
      </c>
      <c r="J319" s="56" t="s">
        <v>37</v>
      </c>
      <c r="K319" s="8" t="s">
        <v>43</v>
      </c>
    </row>
    <row r="320" spans="1:18" x14ac:dyDescent="0.25">
      <c r="A320" s="65">
        <v>2</v>
      </c>
      <c r="D320" s="62"/>
      <c r="F320" s="62">
        <f t="shared" si="29"/>
        <v>0</v>
      </c>
      <c r="R320" s="8" t="s">
        <v>55</v>
      </c>
    </row>
    <row r="321" spans="1:18" x14ac:dyDescent="0.25">
      <c r="A321" s="57" t="s">
        <v>1</v>
      </c>
      <c r="B321" s="70" t="s">
        <v>0</v>
      </c>
      <c r="C321" s="70" t="s">
        <v>57</v>
      </c>
      <c r="D321" s="62"/>
      <c r="E321" s="70" t="s">
        <v>58</v>
      </c>
      <c r="F321" s="62" t="e">
        <f t="shared" si="29"/>
        <v>#VALUE!</v>
      </c>
      <c r="G321" s="70" t="s">
        <v>59</v>
      </c>
      <c r="H321" s="70" t="s">
        <v>60</v>
      </c>
      <c r="I321" s="70" t="s">
        <v>9</v>
      </c>
      <c r="J321" s="70"/>
      <c r="K321" s="51" t="s">
        <v>61</v>
      </c>
      <c r="R321" s="8">
        <f>4+1+3+2+1+1+10+1+10+1+2+1+2+4+1+4+1</f>
        <v>49</v>
      </c>
    </row>
    <row r="322" spans="1:18" x14ac:dyDescent="0.25">
      <c r="A322" s="54">
        <v>16</v>
      </c>
      <c r="B322" s="56">
        <v>203</v>
      </c>
      <c r="C322" s="71">
        <v>97.74</v>
      </c>
      <c r="D322" s="62">
        <f t="shared" si="28"/>
        <v>1052.0733599999999</v>
      </c>
      <c r="F322" s="62">
        <f t="shared" si="29"/>
        <v>0</v>
      </c>
      <c r="G322" s="71">
        <f>C322+E322</f>
        <v>97.74</v>
      </c>
      <c r="H322" s="56">
        <v>1055</v>
      </c>
      <c r="I322" s="56">
        <v>1161</v>
      </c>
      <c r="J322" s="56" t="s">
        <v>37</v>
      </c>
      <c r="K322" s="8" t="s">
        <v>43</v>
      </c>
    </row>
    <row r="323" spans="1:18" x14ac:dyDescent="0.25">
      <c r="A323" s="54">
        <v>17</v>
      </c>
      <c r="B323" s="56">
        <v>303</v>
      </c>
      <c r="C323" s="71">
        <v>97.74</v>
      </c>
      <c r="D323" s="62">
        <f t="shared" si="28"/>
        <v>1052.0733599999999</v>
      </c>
      <c r="F323" s="62">
        <f t="shared" si="29"/>
        <v>0</v>
      </c>
      <c r="G323" s="71">
        <f t="shared" ref="G323:G326" si="32">C323+E323</f>
        <v>97.74</v>
      </c>
      <c r="H323" s="56">
        <v>1055</v>
      </c>
      <c r="I323" s="56">
        <v>1161</v>
      </c>
      <c r="J323" s="56" t="s">
        <v>37</v>
      </c>
      <c r="K323" s="8" t="s">
        <v>43</v>
      </c>
    </row>
    <row r="324" spans="1:18" x14ac:dyDescent="0.25">
      <c r="A324" s="54">
        <v>18</v>
      </c>
      <c r="B324" s="56">
        <v>403</v>
      </c>
      <c r="C324" s="71">
        <v>97.74</v>
      </c>
      <c r="D324" s="62">
        <f t="shared" si="28"/>
        <v>1052.0733599999999</v>
      </c>
      <c r="F324" s="62">
        <f t="shared" si="29"/>
        <v>0</v>
      </c>
      <c r="G324" s="71">
        <f t="shared" si="32"/>
        <v>97.74</v>
      </c>
      <c r="H324" s="56">
        <v>1055</v>
      </c>
      <c r="I324" s="56">
        <v>1161</v>
      </c>
      <c r="J324" s="56" t="s">
        <v>37</v>
      </c>
      <c r="K324" s="8" t="s">
        <v>43</v>
      </c>
    </row>
    <row r="325" spans="1:18" x14ac:dyDescent="0.25">
      <c r="A325" s="54">
        <v>19</v>
      </c>
      <c r="B325" s="56">
        <v>503</v>
      </c>
      <c r="C325" s="71">
        <v>97.74</v>
      </c>
      <c r="D325" s="62">
        <f t="shared" si="28"/>
        <v>1052.0733599999999</v>
      </c>
      <c r="F325" s="62">
        <f t="shared" si="29"/>
        <v>0</v>
      </c>
      <c r="G325" s="71">
        <f t="shared" si="32"/>
        <v>97.74</v>
      </c>
      <c r="H325" s="56">
        <v>1055</v>
      </c>
      <c r="I325" s="56">
        <v>1161</v>
      </c>
      <c r="J325" s="56" t="s">
        <v>38</v>
      </c>
      <c r="K325" s="8" t="s">
        <v>43</v>
      </c>
    </row>
    <row r="326" spans="1:18" x14ac:dyDescent="0.25">
      <c r="A326" s="54">
        <v>20</v>
      </c>
      <c r="B326" s="56">
        <v>603</v>
      </c>
      <c r="C326" s="71">
        <v>97.74</v>
      </c>
      <c r="D326" s="62">
        <f t="shared" si="28"/>
        <v>1052.0733599999999</v>
      </c>
      <c r="F326" s="62">
        <f t="shared" si="29"/>
        <v>0</v>
      </c>
      <c r="G326" s="71">
        <f t="shared" si="32"/>
        <v>97.74</v>
      </c>
      <c r="H326" s="56">
        <v>1055</v>
      </c>
      <c r="I326" s="56">
        <v>1161</v>
      </c>
      <c r="J326" s="56" t="s">
        <v>37</v>
      </c>
      <c r="K326" s="8" t="s">
        <v>43</v>
      </c>
    </row>
    <row r="327" spans="1:18" x14ac:dyDescent="0.25">
      <c r="A327" s="65">
        <v>5</v>
      </c>
      <c r="D327" s="62"/>
      <c r="F327" s="62"/>
    </row>
    <row r="328" spans="1:18" x14ac:dyDescent="0.25">
      <c r="A328" s="57" t="s">
        <v>1</v>
      </c>
      <c r="B328" s="70" t="s">
        <v>0</v>
      </c>
      <c r="C328" s="70" t="s">
        <v>57</v>
      </c>
      <c r="D328" s="62"/>
      <c r="E328" s="70" t="s">
        <v>58</v>
      </c>
      <c r="F328" s="62"/>
      <c r="G328" s="70" t="s">
        <v>59</v>
      </c>
      <c r="H328" s="70" t="s">
        <v>60</v>
      </c>
      <c r="I328" s="70" t="s">
        <v>9</v>
      </c>
      <c r="J328" s="70"/>
      <c r="K328" s="51" t="s">
        <v>61</v>
      </c>
    </row>
    <row r="329" spans="1:18" x14ac:dyDescent="0.25">
      <c r="A329" s="54">
        <v>21</v>
      </c>
      <c r="B329" s="56">
        <v>1702</v>
      </c>
      <c r="C329" s="71">
        <v>104.42</v>
      </c>
      <c r="D329" s="62">
        <f t="shared" si="28"/>
        <v>1123.9768799999999</v>
      </c>
      <c r="E329" s="56">
        <v>7.1</v>
      </c>
      <c r="F329" s="62">
        <f t="shared" si="29"/>
        <v>76.424399999999991</v>
      </c>
      <c r="G329" s="71">
        <f>C329+E329</f>
        <v>111.52</v>
      </c>
      <c r="H329" s="56">
        <v>1206</v>
      </c>
      <c r="I329" s="56">
        <v>1327</v>
      </c>
      <c r="J329" s="56" t="s">
        <v>37</v>
      </c>
      <c r="K329" s="8" t="s">
        <v>43</v>
      </c>
    </row>
    <row r="330" spans="1:18" x14ac:dyDescent="0.25">
      <c r="A330" s="54">
        <v>22</v>
      </c>
      <c r="B330" s="56">
        <v>1802</v>
      </c>
      <c r="C330" s="71">
        <v>104.42</v>
      </c>
      <c r="D330" s="62">
        <f t="shared" si="28"/>
        <v>1123.9768799999999</v>
      </c>
      <c r="E330" s="56">
        <v>7.1</v>
      </c>
      <c r="F330" s="62">
        <f t="shared" si="29"/>
        <v>76.424399999999991</v>
      </c>
      <c r="G330" s="71">
        <f>C330+E330</f>
        <v>111.52</v>
      </c>
      <c r="H330" s="56">
        <v>1206</v>
      </c>
      <c r="I330" s="56">
        <v>1327</v>
      </c>
      <c r="J330" s="56" t="s">
        <v>37</v>
      </c>
      <c r="K330" s="8" t="s">
        <v>43</v>
      </c>
    </row>
    <row r="331" spans="1:18" x14ac:dyDescent="0.25">
      <c r="A331" s="65">
        <v>2</v>
      </c>
      <c r="D331" s="62"/>
      <c r="F331" s="62"/>
    </row>
    <row r="332" spans="1:18" x14ac:dyDescent="0.25">
      <c r="A332" s="57" t="s">
        <v>1</v>
      </c>
      <c r="B332" s="70" t="s">
        <v>0</v>
      </c>
      <c r="C332" s="70" t="s">
        <v>57</v>
      </c>
      <c r="D332" s="62"/>
      <c r="E332" s="70" t="s">
        <v>58</v>
      </c>
      <c r="F332" s="62"/>
      <c r="G332" s="70" t="s">
        <v>59</v>
      </c>
      <c r="H332" s="70" t="s">
        <v>60</v>
      </c>
      <c r="I332" s="70" t="s">
        <v>9</v>
      </c>
      <c r="J332" s="70"/>
      <c r="K332" s="51" t="s">
        <v>61</v>
      </c>
    </row>
    <row r="333" spans="1:18" x14ac:dyDescent="0.25">
      <c r="A333" s="54">
        <v>23</v>
      </c>
      <c r="B333" s="56">
        <v>903</v>
      </c>
      <c r="C333" s="71">
        <v>105.89</v>
      </c>
      <c r="D333" s="62">
        <f t="shared" si="28"/>
        <v>1139.7999599999998</v>
      </c>
      <c r="E333" s="56">
        <v>8.58</v>
      </c>
      <c r="F333" s="62">
        <f t="shared" si="29"/>
        <v>92.355119999999999</v>
      </c>
      <c r="G333" s="71">
        <f>C333+E333</f>
        <v>114.47</v>
      </c>
      <c r="H333" s="56">
        <v>1227</v>
      </c>
      <c r="I333" s="56">
        <v>1350</v>
      </c>
      <c r="J333" s="56" t="s">
        <v>38</v>
      </c>
      <c r="K333" s="8" t="s">
        <v>43</v>
      </c>
    </row>
    <row r="334" spans="1:18" x14ac:dyDescent="0.25">
      <c r="A334" s="54">
        <v>24</v>
      </c>
      <c r="B334" s="56">
        <v>1003</v>
      </c>
      <c r="C334" s="71">
        <v>105.89</v>
      </c>
      <c r="D334" s="62">
        <f t="shared" si="28"/>
        <v>1139.7999599999998</v>
      </c>
      <c r="E334" s="56">
        <v>8.58</v>
      </c>
      <c r="F334" s="62">
        <f t="shared" si="29"/>
        <v>92.355119999999999</v>
      </c>
      <c r="G334" s="71">
        <f t="shared" ref="G334:G342" si="33">C334+E334</f>
        <v>114.47</v>
      </c>
      <c r="H334" s="56">
        <v>1227</v>
      </c>
      <c r="I334" s="56">
        <v>1350</v>
      </c>
      <c r="J334" s="56" t="s">
        <v>38</v>
      </c>
      <c r="K334" s="8" t="s">
        <v>43</v>
      </c>
    </row>
    <row r="335" spans="1:18" x14ac:dyDescent="0.25">
      <c r="A335" s="54">
        <v>25</v>
      </c>
      <c r="B335" s="56">
        <v>1103</v>
      </c>
      <c r="C335" s="71">
        <v>105.89</v>
      </c>
      <c r="D335" s="62">
        <f t="shared" si="28"/>
        <v>1139.7999599999998</v>
      </c>
      <c r="E335" s="56">
        <v>8.58</v>
      </c>
      <c r="F335" s="62">
        <f t="shared" si="29"/>
        <v>92.355119999999999</v>
      </c>
      <c r="G335" s="71">
        <f t="shared" si="33"/>
        <v>114.47</v>
      </c>
      <c r="H335" s="56">
        <v>1227</v>
      </c>
      <c r="I335" s="56">
        <v>1350</v>
      </c>
      <c r="J335" s="56" t="s">
        <v>38</v>
      </c>
      <c r="K335" s="8" t="s">
        <v>43</v>
      </c>
    </row>
    <row r="336" spans="1:18" x14ac:dyDescent="0.25">
      <c r="A336" s="54">
        <v>26</v>
      </c>
      <c r="B336" s="56">
        <v>1203</v>
      </c>
      <c r="C336" s="71">
        <v>105.89</v>
      </c>
      <c r="D336" s="62">
        <f t="shared" si="28"/>
        <v>1139.7999599999998</v>
      </c>
      <c r="E336" s="56">
        <v>8.58</v>
      </c>
      <c r="F336" s="62">
        <f t="shared" si="29"/>
        <v>92.355119999999999</v>
      </c>
      <c r="G336" s="71">
        <f t="shared" si="33"/>
        <v>114.47</v>
      </c>
      <c r="H336" s="56">
        <v>1227</v>
      </c>
      <c r="I336" s="56">
        <v>1350</v>
      </c>
      <c r="J336" s="56" t="s">
        <v>38</v>
      </c>
      <c r="K336" s="8" t="s">
        <v>43</v>
      </c>
    </row>
    <row r="337" spans="1:11" x14ac:dyDescent="0.25">
      <c r="A337" s="54">
        <v>27</v>
      </c>
      <c r="B337" s="56">
        <v>1303</v>
      </c>
      <c r="C337" s="71">
        <v>105.89</v>
      </c>
      <c r="D337" s="62">
        <f t="shared" si="28"/>
        <v>1139.7999599999998</v>
      </c>
      <c r="E337" s="56">
        <v>8.58</v>
      </c>
      <c r="F337" s="62">
        <f t="shared" si="29"/>
        <v>92.355119999999999</v>
      </c>
      <c r="G337" s="71">
        <f t="shared" si="33"/>
        <v>114.47</v>
      </c>
      <c r="H337" s="56">
        <v>1227</v>
      </c>
      <c r="I337" s="56">
        <v>1350</v>
      </c>
      <c r="J337" s="56" t="s">
        <v>38</v>
      </c>
      <c r="K337" s="8" t="s">
        <v>43</v>
      </c>
    </row>
    <row r="338" spans="1:11" x14ac:dyDescent="0.25">
      <c r="A338" s="54">
        <v>28</v>
      </c>
      <c r="B338" s="56">
        <v>1403</v>
      </c>
      <c r="C338" s="71">
        <v>105.89</v>
      </c>
      <c r="D338" s="62">
        <f t="shared" si="28"/>
        <v>1139.7999599999998</v>
      </c>
      <c r="E338" s="56">
        <v>8.58</v>
      </c>
      <c r="F338" s="62">
        <f t="shared" si="29"/>
        <v>92.355119999999999</v>
      </c>
      <c r="G338" s="71">
        <f t="shared" si="33"/>
        <v>114.47</v>
      </c>
      <c r="H338" s="56">
        <v>1227</v>
      </c>
      <c r="I338" s="56">
        <v>1350</v>
      </c>
      <c r="J338" s="56" t="s">
        <v>38</v>
      </c>
      <c r="K338" s="8" t="s">
        <v>43</v>
      </c>
    </row>
    <row r="339" spans="1:11" x14ac:dyDescent="0.25">
      <c r="A339" s="54">
        <v>29</v>
      </c>
      <c r="B339" s="56">
        <v>1503</v>
      </c>
      <c r="C339" s="71">
        <v>105.89</v>
      </c>
      <c r="D339" s="62">
        <f t="shared" si="28"/>
        <v>1139.7999599999998</v>
      </c>
      <c r="E339" s="56">
        <v>8.58</v>
      </c>
      <c r="F339" s="62">
        <f t="shared" si="29"/>
        <v>92.355119999999999</v>
      </c>
      <c r="G339" s="71">
        <f t="shared" si="33"/>
        <v>114.47</v>
      </c>
      <c r="H339" s="56">
        <v>1227</v>
      </c>
      <c r="I339" s="56">
        <v>1350</v>
      </c>
      <c r="J339" s="56" t="s">
        <v>38</v>
      </c>
      <c r="K339" s="8" t="s">
        <v>43</v>
      </c>
    </row>
    <row r="340" spans="1:11" x14ac:dyDescent="0.25">
      <c r="A340" s="54">
        <v>30</v>
      </c>
      <c r="B340" s="56">
        <v>1603</v>
      </c>
      <c r="C340" s="71">
        <v>105.89</v>
      </c>
      <c r="D340" s="62">
        <f t="shared" si="28"/>
        <v>1139.7999599999998</v>
      </c>
      <c r="E340" s="56">
        <v>8.58</v>
      </c>
      <c r="F340" s="62">
        <f t="shared" si="29"/>
        <v>92.355119999999999</v>
      </c>
      <c r="G340" s="71">
        <f t="shared" si="33"/>
        <v>114.47</v>
      </c>
      <c r="H340" s="56">
        <v>1227</v>
      </c>
      <c r="I340" s="56">
        <v>1350</v>
      </c>
      <c r="J340" s="56" t="s">
        <v>38</v>
      </c>
      <c r="K340" s="8" t="s">
        <v>43</v>
      </c>
    </row>
    <row r="341" spans="1:11" x14ac:dyDescent="0.25">
      <c r="A341" s="54">
        <v>31</v>
      </c>
      <c r="B341" s="56">
        <v>1703</v>
      </c>
      <c r="C341" s="71">
        <v>105.89</v>
      </c>
      <c r="D341" s="62">
        <f t="shared" si="28"/>
        <v>1139.7999599999998</v>
      </c>
      <c r="E341" s="56">
        <v>8.58</v>
      </c>
      <c r="F341" s="62">
        <f t="shared" si="29"/>
        <v>92.355119999999999</v>
      </c>
      <c r="G341" s="71">
        <f t="shared" si="33"/>
        <v>114.47</v>
      </c>
      <c r="H341" s="56">
        <v>1227</v>
      </c>
      <c r="I341" s="56">
        <v>1350</v>
      </c>
      <c r="J341" s="56" t="s">
        <v>38</v>
      </c>
      <c r="K341" s="8" t="s">
        <v>43</v>
      </c>
    </row>
    <row r="342" spans="1:11" x14ac:dyDescent="0.25">
      <c r="A342" s="54">
        <v>32</v>
      </c>
      <c r="B342" s="56">
        <v>1803</v>
      </c>
      <c r="C342" s="71">
        <v>105.89</v>
      </c>
      <c r="D342" s="62">
        <f t="shared" si="28"/>
        <v>1139.7999599999998</v>
      </c>
      <c r="E342" s="56">
        <v>8.58</v>
      </c>
      <c r="F342" s="62">
        <f t="shared" si="29"/>
        <v>92.355119999999999</v>
      </c>
      <c r="G342" s="71">
        <f t="shared" si="33"/>
        <v>114.47</v>
      </c>
      <c r="H342" s="56">
        <v>1227</v>
      </c>
      <c r="I342" s="56">
        <v>1350</v>
      </c>
      <c r="J342" s="56" t="s">
        <v>38</v>
      </c>
      <c r="K342" s="8" t="s">
        <v>43</v>
      </c>
    </row>
    <row r="343" spans="1:11" x14ac:dyDescent="0.25">
      <c r="A343" s="65">
        <v>10</v>
      </c>
      <c r="D343" s="62"/>
      <c r="F343" s="62"/>
    </row>
    <row r="344" spans="1:11" x14ac:dyDescent="0.25">
      <c r="A344" s="57" t="s">
        <v>1</v>
      </c>
      <c r="B344" s="70" t="s">
        <v>0</v>
      </c>
      <c r="C344" s="70" t="s">
        <v>57</v>
      </c>
      <c r="D344" s="62"/>
      <c r="E344" s="70" t="s">
        <v>58</v>
      </c>
      <c r="F344" s="62"/>
      <c r="G344" s="70" t="s">
        <v>59</v>
      </c>
      <c r="H344" s="70" t="s">
        <v>60</v>
      </c>
      <c r="I344" s="70" t="s">
        <v>9</v>
      </c>
      <c r="J344" s="70"/>
      <c r="K344" s="51" t="s">
        <v>61</v>
      </c>
    </row>
    <row r="345" spans="1:11" x14ac:dyDescent="0.25">
      <c r="A345" s="54">
        <v>33</v>
      </c>
      <c r="B345" s="56">
        <v>201</v>
      </c>
      <c r="C345" s="71">
        <v>106.55</v>
      </c>
      <c r="D345" s="62">
        <f t="shared" si="28"/>
        <v>1146.9041999999999</v>
      </c>
      <c r="E345" s="56">
        <v>5.43</v>
      </c>
      <c r="F345" s="62">
        <f t="shared" si="29"/>
        <v>58.448519999999995</v>
      </c>
      <c r="G345" s="71">
        <f>C345+E345</f>
        <v>111.97999999999999</v>
      </c>
      <c r="H345" s="56">
        <v>1206</v>
      </c>
      <c r="I345" s="56">
        <v>1327</v>
      </c>
      <c r="J345" s="56" t="s">
        <v>37</v>
      </c>
      <c r="K345" s="8" t="s">
        <v>43</v>
      </c>
    </row>
    <row r="346" spans="1:11" x14ac:dyDescent="0.25">
      <c r="A346" s="54">
        <v>34</v>
      </c>
      <c r="B346" s="56">
        <v>301</v>
      </c>
      <c r="C346" s="71">
        <v>106.55</v>
      </c>
      <c r="D346" s="62">
        <f t="shared" si="28"/>
        <v>1146.9041999999999</v>
      </c>
      <c r="E346" s="56">
        <v>5.43</v>
      </c>
      <c r="F346" s="62">
        <f t="shared" si="29"/>
        <v>58.448519999999995</v>
      </c>
      <c r="G346" s="71">
        <f t="shared" ref="G346:G350" si="34">C346+E346</f>
        <v>111.97999999999999</v>
      </c>
      <c r="H346" s="56">
        <v>1206</v>
      </c>
      <c r="I346" s="56">
        <v>1327</v>
      </c>
      <c r="J346" s="56" t="s">
        <v>37</v>
      </c>
      <c r="K346" s="8" t="s">
        <v>43</v>
      </c>
    </row>
    <row r="347" spans="1:11" x14ac:dyDescent="0.25">
      <c r="A347" s="54">
        <v>35</v>
      </c>
      <c r="B347" s="56">
        <v>401</v>
      </c>
      <c r="C347" s="71">
        <v>106.55</v>
      </c>
      <c r="D347" s="62">
        <f t="shared" si="28"/>
        <v>1146.9041999999999</v>
      </c>
      <c r="E347" s="56">
        <v>5.43</v>
      </c>
      <c r="F347" s="62">
        <f t="shared" si="29"/>
        <v>58.448519999999995</v>
      </c>
      <c r="G347" s="71">
        <f t="shared" si="34"/>
        <v>111.97999999999999</v>
      </c>
      <c r="H347" s="56">
        <v>1206</v>
      </c>
      <c r="I347" s="56">
        <v>1327</v>
      </c>
      <c r="J347" s="56" t="s">
        <v>37</v>
      </c>
      <c r="K347" s="8" t="s">
        <v>43</v>
      </c>
    </row>
    <row r="348" spans="1:11" x14ac:dyDescent="0.25">
      <c r="A348" s="54">
        <v>36</v>
      </c>
      <c r="B348" s="56">
        <v>501</v>
      </c>
      <c r="C348" s="71">
        <v>106.55</v>
      </c>
      <c r="D348" s="62">
        <f t="shared" si="28"/>
        <v>1146.9041999999999</v>
      </c>
      <c r="E348" s="56">
        <v>5.43</v>
      </c>
      <c r="F348" s="62">
        <f t="shared" si="29"/>
        <v>58.448519999999995</v>
      </c>
      <c r="G348" s="71">
        <f t="shared" si="34"/>
        <v>111.97999999999999</v>
      </c>
      <c r="H348" s="56">
        <v>1206</v>
      </c>
      <c r="I348" s="56">
        <v>1327</v>
      </c>
      <c r="J348" s="56" t="s">
        <v>37</v>
      </c>
      <c r="K348" s="8" t="s">
        <v>43</v>
      </c>
    </row>
    <row r="349" spans="1:11" x14ac:dyDescent="0.25">
      <c r="A349" s="54">
        <v>37</v>
      </c>
      <c r="B349" s="56">
        <v>601</v>
      </c>
      <c r="C349" s="71">
        <v>106.55</v>
      </c>
      <c r="D349" s="62">
        <f t="shared" si="28"/>
        <v>1146.9041999999999</v>
      </c>
      <c r="E349" s="56">
        <v>5.43</v>
      </c>
      <c r="F349" s="62">
        <f t="shared" si="29"/>
        <v>58.448519999999995</v>
      </c>
      <c r="G349" s="71">
        <f t="shared" si="34"/>
        <v>111.97999999999999</v>
      </c>
      <c r="H349" s="56">
        <v>1206</v>
      </c>
      <c r="I349" s="56">
        <v>1327</v>
      </c>
      <c r="J349" s="56" t="s">
        <v>37</v>
      </c>
      <c r="K349" s="8" t="s">
        <v>43</v>
      </c>
    </row>
    <row r="350" spans="1:11" x14ac:dyDescent="0.25">
      <c r="A350" s="54">
        <v>38</v>
      </c>
      <c r="B350" s="56">
        <v>701</v>
      </c>
      <c r="C350" s="71">
        <v>106.55</v>
      </c>
      <c r="D350" s="62">
        <f t="shared" si="28"/>
        <v>1146.9041999999999</v>
      </c>
      <c r="E350" s="56">
        <v>5.44</v>
      </c>
      <c r="F350" s="62">
        <f t="shared" si="29"/>
        <v>58.556159999999998</v>
      </c>
      <c r="G350" s="71">
        <f t="shared" si="34"/>
        <v>111.99</v>
      </c>
      <c r="H350" s="56">
        <v>1206</v>
      </c>
      <c r="I350" s="56">
        <v>1327</v>
      </c>
      <c r="J350" s="56" t="s">
        <v>37</v>
      </c>
      <c r="K350" s="8" t="s">
        <v>43</v>
      </c>
    </row>
    <row r="351" spans="1:11" x14ac:dyDescent="0.25">
      <c r="A351" s="65">
        <v>6</v>
      </c>
      <c r="D351" s="62"/>
      <c r="F351" s="62"/>
    </row>
    <row r="352" spans="1:11" x14ac:dyDescent="0.25">
      <c r="A352" s="57" t="s">
        <v>1</v>
      </c>
      <c r="B352" s="70" t="s">
        <v>0</v>
      </c>
      <c r="C352" s="70" t="s">
        <v>57</v>
      </c>
      <c r="D352" s="62"/>
      <c r="E352" s="70" t="s">
        <v>58</v>
      </c>
      <c r="F352" s="62"/>
      <c r="G352" s="70" t="s">
        <v>59</v>
      </c>
      <c r="H352" s="70" t="s">
        <v>60</v>
      </c>
      <c r="I352" s="70" t="s">
        <v>9</v>
      </c>
      <c r="J352" s="70"/>
      <c r="K352" s="51" t="s">
        <v>61</v>
      </c>
    </row>
    <row r="353" spans="1:11" x14ac:dyDescent="0.25">
      <c r="A353" s="54">
        <v>39</v>
      </c>
      <c r="B353" s="56">
        <v>1401</v>
      </c>
      <c r="C353" s="71">
        <v>113.51</v>
      </c>
      <c r="D353" s="62">
        <f t="shared" si="28"/>
        <v>1221.8216399999999</v>
      </c>
      <c r="E353" s="56">
        <v>5.44</v>
      </c>
      <c r="F353" s="62">
        <f t="shared" si="29"/>
        <v>58.556159999999998</v>
      </c>
      <c r="G353" s="71">
        <f>C353+E353</f>
        <v>118.95</v>
      </c>
      <c r="H353" s="56">
        <v>1281</v>
      </c>
      <c r="I353" s="56">
        <v>1409</v>
      </c>
      <c r="J353" s="56" t="s">
        <v>38</v>
      </c>
      <c r="K353" s="8" t="s">
        <v>43</v>
      </c>
    </row>
    <row r="354" spans="1:11" x14ac:dyDescent="0.25">
      <c r="A354" s="65">
        <v>1</v>
      </c>
      <c r="D354" s="62"/>
      <c r="F354" s="62"/>
    </row>
    <row r="355" spans="1:11" x14ac:dyDescent="0.25">
      <c r="A355" s="57" t="s">
        <v>1</v>
      </c>
      <c r="B355" s="70" t="s">
        <v>0</v>
      </c>
      <c r="C355" s="70" t="s">
        <v>57</v>
      </c>
      <c r="D355" s="62"/>
      <c r="E355" s="70" t="s">
        <v>58</v>
      </c>
      <c r="F355" s="62"/>
      <c r="G355" s="70" t="s">
        <v>59</v>
      </c>
      <c r="H355" s="70" t="s">
        <v>60</v>
      </c>
      <c r="I355" s="70" t="s">
        <v>9</v>
      </c>
      <c r="J355" s="70"/>
      <c r="K355" s="51" t="s">
        <v>61</v>
      </c>
    </row>
    <row r="356" spans="1:11" x14ac:dyDescent="0.25">
      <c r="A356" s="54">
        <v>40</v>
      </c>
      <c r="B356" s="56">
        <v>801</v>
      </c>
      <c r="C356" s="71">
        <v>113.61</v>
      </c>
      <c r="D356" s="62">
        <f t="shared" si="28"/>
        <v>1222.8980399999998</v>
      </c>
      <c r="E356" s="56">
        <v>5.44</v>
      </c>
      <c r="F356" s="62">
        <f t="shared" si="29"/>
        <v>58.556159999999998</v>
      </c>
      <c r="G356" s="71">
        <f>C356+E356</f>
        <v>119.05</v>
      </c>
      <c r="H356" s="56">
        <v>1281</v>
      </c>
      <c r="I356" s="56">
        <v>1409</v>
      </c>
      <c r="J356" s="56" t="s">
        <v>38</v>
      </c>
      <c r="K356" s="8" t="s">
        <v>43</v>
      </c>
    </row>
    <row r="357" spans="1:11" x14ac:dyDescent="0.25">
      <c r="A357" s="54">
        <v>41</v>
      </c>
      <c r="B357" s="56">
        <v>901</v>
      </c>
      <c r="C357" s="71">
        <v>113.61</v>
      </c>
      <c r="D357" s="62">
        <f t="shared" si="28"/>
        <v>1222.8980399999998</v>
      </c>
      <c r="E357" s="56">
        <v>5.44</v>
      </c>
      <c r="F357" s="62">
        <f t="shared" si="29"/>
        <v>58.556159999999998</v>
      </c>
      <c r="G357" s="71">
        <f t="shared" ref="G357:G365" si="35">C357+E357</f>
        <v>119.05</v>
      </c>
      <c r="H357" s="56">
        <v>1281</v>
      </c>
      <c r="I357" s="56">
        <v>1409</v>
      </c>
      <c r="J357" s="56" t="s">
        <v>38</v>
      </c>
      <c r="K357" s="8" t="s">
        <v>43</v>
      </c>
    </row>
    <row r="358" spans="1:11" x14ac:dyDescent="0.25">
      <c r="A358" s="54">
        <v>42</v>
      </c>
      <c r="B358" s="56">
        <v>1001</v>
      </c>
      <c r="C358" s="71">
        <v>113.61</v>
      </c>
      <c r="D358" s="62">
        <f t="shared" si="28"/>
        <v>1222.8980399999998</v>
      </c>
      <c r="E358" s="56">
        <v>5.44</v>
      </c>
      <c r="F358" s="62">
        <f t="shared" si="29"/>
        <v>58.556159999999998</v>
      </c>
      <c r="G358" s="71">
        <f t="shared" si="35"/>
        <v>119.05</v>
      </c>
      <c r="H358" s="56">
        <v>1281</v>
      </c>
      <c r="I358" s="56">
        <v>1409</v>
      </c>
      <c r="J358" s="56" t="s">
        <v>38</v>
      </c>
      <c r="K358" s="8" t="s">
        <v>43</v>
      </c>
    </row>
    <row r="359" spans="1:11" x14ac:dyDescent="0.25">
      <c r="A359" s="54">
        <v>43</v>
      </c>
      <c r="B359" s="56">
        <v>1101</v>
      </c>
      <c r="C359" s="71">
        <v>113.61</v>
      </c>
      <c r="D359" s="62">
        <f t="shared" si="28"/>
        <v>1222.8980399999998</v>
      </c>
      <c r="E359" s="56">
        <v>5.44</v>
      </c>
      <c r="F359" s="62">
        <f t="shared" si="29"/>
        <v>58.556159999999998</v>
      </c>
      <c r="G359" s="71">
        <f t="shared" si="35"/>
        <v>119.05</v>
      </c>
      <c r="H359" s="56">
        <v>1281</v>
      </c>
      <c r="I359" s="56">
        <v>1409</v>
      </c>
      <c r="J359" s="56" t="s">
        <v>38</v>
      </c>
      <c r="K359" s="8" t="s">
        <v>43</v>
      </c>
    </row>
    <row r="360" spans="1:11" x14ac:dyDescent="0.25">
      <c r="A360" s="54">
        <v>44</v>
      </c>
      <c r="B360" s="56">
        <v>1201</v>
      </c>
      <c r="C360" s="71">
        <v>113.61</v>
      </c>
      <c r="D360" s="62">
        <f t="shared" si="28"/>
        <v>1222.8980399999998</v>
      </c>
      <c r="E360" s="56">
        <v>5.44</v>
      </c>
      <c r="F360" s="62">
        <f t="shared" si="29"/>
        <v>58.556159999999998</v>
      </c>
      <c r="G360" s="71">
        <f t="shared" si="35"/>
        <v>119.05</v>
      </c>
      <c r="H360" s="56">
        <v>1281</v>
      </c>
      <c r="I360" s="56">
        <v>1409</v>
      </c>
      <c r="J360" s="56" t="s">
        <v>38</v>
      </c>
      <c r="K360" s="8" t="s">
        <v>43</v>
      </c>
    </row>
    <row r="361" spans="1:11" x14ac:dyDescent="0.25">
      <c r="A361" s="54">
        <v>45</v>
      </c>
      <c r="B361" s="56">
        <v>1301</v>
      </c>
      <c r="C361" s="71">
        <v>113.61</v>
      </c>
      <c r="D361" s="62">
        <f t="shared" si="28"/>
        <v>1222.8980399999998</v>
      </c>
      <c r="E361" s="56">
        <v>5.44</v>
      </c>
      <c r="F361" s="62">
        <f t="shared" si="29"/>
        <v>58.556159999999998</v>
      </c>
      <c r="G361" s="71">
        <f t="shared" si="35"/>
        <v>119.05</v>
      </c>
      <c r="H361" s="56">
        <v>1281</v>
      </c>
      <c r="I361" s="56">
        <v>1409</v>
      </c>
      <c r="J361" s="56" t="s">
        <v>38</v>
      </c>
      <c r="K361" s="8" t="s">
        <v>43</v>
      </c>
    </row>
    <row r="362" spans="1:11" x14ac:dyDescent="0.25">
      <c r="A362" s="54">
        <v>46</v>
      </c>
      <c r="B362" s="56">
        <v>1501</v>
      </c>
      <c r="C362" s="71">
        <v>113.61</v>
      </c>
      <c r="D362" s="62">
        <f t="shared" si="28"/>
        <v>1222.8980399999998</v>
      </c>
      <c r="E362" s="56">
        <v>5.44</v>
      </c>
      <c r="F362" s="62">
        <f t="shared" si="29"/>
        <v>58.556159999999998</v>
      </c>
      <c r="G362" s="71">
        <f t="shared" si="35"/>
        <v>119.05</v>
      </c>
      <c r="H362" s="56">
        <v>1281</v>
      </c>
      <c r="I362" s="56">
        <v>1409</v>
      </c>
      <c r="J362" s="56" t="s">
        <v>38</v>
      </c>
      <c r="K362" s="8" t="s">
        <v>43</v>
      </c>
    </row>
    <row r="363" spans="1:11" x14ac:dyDescent="0.25">
      <c r="A363" s="54">
        <v>47</v>
      </c>
      <c r="B363" s="56">
        <v>1601</v>
      </c>
      <c r="C363" s="71">
        <v>113.61</v>
      </c>
      <c r="D363" s="62">
        <f t="shared" si="28"/>
        <v>1222.8980399999998</v>
      </c>
      <c r="E363" s="56">
        <v>5.44</v>
      </c>
      <c r="F363" s="62">
        <f t="shared" si="29"/>
        <v>58.556159999999998</v>
      </c>
      <c r="G363" s="71">
        <f t="shared" si="35"/>
        <v>119.05</v>
      </c>
      <c r="H363" s="56">
        <v>1281</v>
      </c>
      <c r="I363" s="56">
        <v>1409</v>
      </c>
      <c r="J363" s="56" t="s">
        <v>38</v>
      </c>
      <c r="K363" s="8" t="s">
        <v>43</v>
      </c>
    </row>
    <row r="364" spans="1:11" x14ac:dyDescent="0.25">
      <c r="A364" s="54">
        <v>48</v>
      </c>
      <c r="B364" s="56">
        <v>1701</v>
      </c>
      <c r="C364" s="71">
        <v>113.61</v>
      </c>
      <c r="D364" s="62">
        <f t="shared" ref="D364:D365" si="36">C364*10.764</f>
        <v>1222.8980399999998</v>
      </c>
      <c r="E364" s="56">
        <v>5.44</v>
      </c>
      <c r="F364" s="62">
        <f t="shared" ref="F364:F365" si="37">E364*10.764</f>
        <v>58.556159999999998</v>
      </c>
      <c r="G364" s="71">
        <f t="shared" si="35"/>
        <v>119.05</v>
      </c>
      <c r="H364" s="56">
        <v>1281</v>
      </c>
      <c r="I364" s="56">
        <v>1409</v>
      </c>
      <c r="J364" s="56" t="s">
        <v>38</v>
      </c>
      <c r="K364" s="8" t="s">
        <v>43</v>
      </c>
    </row>
    <row r="365" spans="1:11" x14ac:dyDescent="0.25">
      <c r="A365" s="54">
        <v>49</v>
      </c>
      <c r="B365" s="56">
        <v>1801</v>
      </c>
      <c r="C365" s="71">
        <v>113.61</v>
      </c>
      <c r="D365" s="62">
        <f t="shared" si="36"/>
        <v>1222.8980399999998</v>
      </c>
      <c r="E365" s="56">
        <v>5.44</v>
      </c>
      <c r="F365" s="62">
        <f t="shared" si="37"/>
        <v>58.556159999999998</v>
      </c>
      <c r="G365" s="71">
        <f t="shared" si="35"/>
        <v>119.05</v>
      </c>
      <c r="H365" s="56">
        <v>1281</v>
      </c>
      <c r="I365" s="56">
        <v>1409</v>
      </c>
      <c r="J365" s="56" t="s">
        <v>38</v>
      </c>
      <c r="K365" s="8" t="s">
        <v>43</v>
      </c>
    </row>
    <row r="366" spans="1:11" x14ac:dyDescent="0.25">
      <c r="A366" s="65">
        <v>10</v>
      </c>
    </row>
    <row r="368" spans="1:11" x14ac:dyDescent="0.25">
      <c r="B368" s="196" t="s">
        <v>64</v>
      </c>
      <c r="C368" s="196"/>
      <c r="D368" s="196"/>
      <c r="E368" s="196"/>
      <c r="F368" s="196"/>
      <c r="G368" s="196"/>
      <c r="H368" s="196"/>
      <c r="I368" s="196"/>
      <c r="J368" s="196"/>
    </row>
    <row r="369" spans="1:11" x14ac:dyDescent="0.25">
      <c r="A369" s="57" t="s">
        <v>1</v>
      </c>
      <c r="B369" s="70" t="s">
        <v>0</v>
      </c>
      <c r="C369" s="70" t="s">
        <v>57</v>
      </c>
      <c r="D369" s="70"/>
      <c r="E369" s="70" t="s">
        <v>58</v>
      </c>
      <c r="F369" s="70"/>
      <c r="G369" s="70" t="s">
        <v>59</v>
      </c>
      <c r="H369" s="70" t="s">
        <v>60</v>
      </c>
      <c r="I369" s="70" t="s">
        <v>9</v>
      </c>
      <c r="J369" s="70"/>
      <c r="K369" s="51" t="s">
        <v>65</v>
      </c>
    </row>
    <row r="370" spans="1:11" x14ac:dyDescent="0.25">
      <c r="A370" s="54">
        <v>1</v>
      </c>
      <c r="B370" s="24" t="s">
        <v>74</v>
      </c>
      <c r="C370" s="24">
        <v>93.4</v>
      </c>
      <c r="D370" s="85">
        <f>C370*10.764</f>
        <v>1005.3576</v>
      </c>
      <c r="E370" s="56">
        <v>0</v>
      </c>
      <c r="G370" s="56">
        <f>ROUND(E370+C370,0)</f>
        <v>93</v>
      </c>
      <c r="H370" s="56">
        <f>ROUND(G370*10.764,0)</f>
        <v>1001</v>
      </c>
      <c r="I370" s="56">
        <f>ROUND(H370*1.1,0)</f>
        <v>1101</v>
      </c>
      <c r="J370" s="56" t="s">
        <v>37</v>
      </c>
      <c r="K370" s="52" t="s">
        <v>43</v>
      </c>
    </row>
    <row r="371" spans="1:11" x14ac:dyDescent="0.25">
      <c r="A371" s="65">
        <v>1</v>
      </c>
      <c r="B371" s="24"/>
      <c r="C371" s="24"/>
      <c r="D371" s="85"/>
    </row>
    <row r="372" spans="1:11" x14ac:dyDescent="0.25">
      <c r="A372" s="57" t="s">
        <v>1</v>
      </c>
      <c r="B372" s="70" t="s">
        <v>0</v>
      </c>
      <c r="C372" s="70" t="s">
        <v>57</v>
      </c>
      <c r="D372" s="85"/>
      <c r="E372" s="70" t="s">
        <v>58</v>
      </c>
      <c r="F372" s="70"/>
      <c r="G372" s="70" t="s">
        <v>59</v>
      </c>
      <c r="H372" s="70" t="s">
        <v>60</v>
      </c>
      <c r="I372" s="70" t="s">
        <v>9</v>
      </c>
      <c r="J372" s="70"/>
      <c r="K372" s="51" t="s">
        <v>65</v>
      </c>
    </row>
    <row r="373" spans="1:11" x14ac:dyDescent="0.25">
      <c r="A373" s="54">
        <v>2</v>
      </c>
      <c r="B373" s="56">
        <v>202</v>
      </c>
      <c r="C373" s="71">
        <v>60.79</v>
      </c>
      <c r="D373" s="85">
        <f t="shared" ref="D373:D434" si="38">C373*10.764</f>
        <v>654.34355999999991</v>
      </c>
      <c r="G373" s="56">
        <v>61</v>
      </c>
      <c r="H373" s="56">
        <v>657</v>
      </c>
      <c r="I373" s="56">
        <v>723</v>
      </c>
      <c r="J373" s="56" t="s">
        <v>37</v>
      </c>
      <c r="K373" s="8" t="s">
        <v>44</v>
      </c>
    </row>
    <row r="374" spans="1:11" x14ac:dyDescent="0.25">
      <c r="A374" s="54">
        <v>3</v>
      </c>
      <c r="B374" s="56">
        <v>302</v>
      </c>
      <c r="C374" s="71">
        <v>60.79</v>
      </c>
      <c r="D374" s="85">
        <f t="shared" si="38"/>
        <v>654.34355999999991</v>
      </c>
      <c r="G374" s="56">
        <v>61</v>
      </c>
      <c r="H374" s="56">
        <v>657</v>
      </c>
      <c r="I374" s="56">
        <v>723</v>
      </c>
      <c r="J374" s="56" t="s">
        <v>37</v>
      </c>
      <c r="K374" s="8" t="s">
        <v>44</v>
      </c>
    </row>
    <row r="375" spans="1:11" x14ac:dyDescent="0.25">
      <c r="A375" s="54">
        <v>4</v>
      </c>
      <c r="B375" s="56">
        <v>402</v>
      </c>
      <c r="C375" s="71">
        <v>60.79</v>
      </c>
      <c r="D375" s="85">
        <f t="shared" si="38"/>
        <v>654.34355999999991</v>
      </c>
      <c r="G375" s="56">
        <v>61</v>
      </c>
      <c r="H375" s="56">
        <v>657</v>
      </c>
      <c r="I375" s="56">
        <v>723</v>
      </c>
      <c r="J375" s="56" t="s">
        <v>37</v>
      </c>
      <c r="K375" s="8" t="s">
        <v>44</v>
      </c>
    </row>
    <row r="376" spans="1:11" x14ac:dyDescent="0.25">
      <c r="A376" s="54">
        <v>5</v>
      </c>
      <c r="B376" s="56">
        <v>502</v>
      </c>
      <c r="C376" s="71">
        <v>60.79</v>
      </c>
      <c r="D376" s="85">
        <f t="shared" si="38"/>
        <v>654.34355999999991</v>
      </c>
      <c r="G376" s="56">
        <v>61</v>
      </c>
      <c r="H376" s="56">
        <v>657</v>
      </c>
      <c r="I376" s="56">
        <v>723</v>
      </c>
      <c r="J376" s="56" t="s">
        <v>37</v>
      </c>
      <c r="K376" s="8" t="s">
        <v>44</v>
      </c>
    </row>
    <row r="377" spans="1:11" x14ac:dyDescent="0.25">
      <c r="A377" s="54">
        <v>6</v>
      </c>
      <c r="B377" s="56">
        <v>602</v>
      </c>
      <c r="C377" s="71">
        <v>60.79</v>
      </c>
      <c r="D377" s="85">
        <f t="shared" si="38"/>
        <v>654.34355999999991</v>
      </c>
      <c r="G377" s="56">
        <v>61</v>
      </c>
      <c r="H377" s="56">
        <v>657</v>
      </c>
      <c r="I377" s="56">
        <v>723</v>
      </c>
      <c r="J377" s="56" t="s">
        <v>37</v>
      </c>
      <c r="K377" s="8" t="s">
        <v>44</v>
      </c>
    </row>
    <row r="378" spans="1:11" x14ac:dyDescent="0.25">
      <c r="A378" s="65">
        <v>5</v>
      </c>
      <c r="D378" s="85"/>
    </row>
    <row r="379" spans="1:11" x14ac:dyDescent="0.25">
      <c r="A379" s="57" t="s">
        <v>1</v>
      </c>
      <c r="B379" s="70" t="s">
        <v>0</v>
      </c>
      <c r="C379" s="70" t="s">
        <v>57</v>
      </c>
      <c r="D379" s="85"/>
      <c r="E379" s="70" t="s">
        <v>58</v>
      </c>
      <c r="F379" s="70"/>
      <c r="G379" s="70" t="s">
        <v>59</v>
      </c>
      <c r="H379" s="70" t="s">
        <v>60</v>
      </c>
      <c r="I379" s="70" t="s">
        <v>9</v>
      </c>
      <c r="J379" s="70"/>
      <c r="K379" s="51" t="s">
        <v>65</v>
      </c>
    </row>
    <row r="380" spans="1:11" x14ac:dyDescent="0.25">
      <c r="A380" s="54">
        <v>7</v>
      </c>
      <c r="B380" s="56">
        <v>1002</v>
      </c>
      <c r="C380" s="71">
        <v>71.69</v>
      </c>
      <c r="D380" s="85">
        <f t="shared" si="38"/>
        <v>771.67115999999987</v>
      </c>
      <c r="G380" s="56">
        <v>72</v>
      </c>
      <c r="H380" s="56">
        <v>775</v>
      </c>
      <c r="I380" s="56">
        <v>853</v>
      </c>
      <c r="J380" s="56" t="s">
        <v>37</v>
      </c>
      <c r="K380" s="8" t="s">
        <v>44</v>
      </c>
    </row>
    <row r="381" spans="1:11" x14ac:dyDescent="0.25">
      <c r="A381" s="54">
        <v>8</v>
      </c>
      <c r="B381" s="56">
        <v>1102</v>
      </c>
      <c r="C381" s="71">
        <v>71.69</v>
      </c>
      <c r="D381" s="85">
        <f t="shared" si="38"/>
        <v>771.67115999999987</v>
      </c>
      <c r="G381" s="56">
        <v>72</v>
      </c>
      <c r="H381" s="56">
        <v>775</v>
      </c>
      <c r="I381" s="56">
        <v>853</v>
      </c>
      <c r="J381" s="56" t="s">
        <v>37</v>
      </c>
      <c r="K381" s="8" t="s">
        <v>44</v>
      </c>
    </row>
    <row r="382" spans="1:11" x14ac:dyDescent="0.25">
      <c r="A382" s="54">
        <v>9</v>
      </c>
      <c r="B382" s="56">
        <v>1202</v>
      </c>
      <c r="C382" s="71">
        <v>71.69</v>
      </c>
      <c r="D382" s="85">
        <f t="shared" si="38"/>
        <v>771.67115999999987</v>
      </c>
      <c r="G382" s="56">
        <v>72</v>
      </c>
      <c r="H382" s="56">
        <v>775</v>
      </c>
      <c r="I382" s="56">
        <v>853</v>
      </c>
      <c r="J382" s="56" t="s">
        <v>37</v>
      </c>
      <c r="K382" s="8" t="s">
        <v>44</v>
      </c>
    </row>
    <row r="383" spans="1:11" x14ac:dyDescent="0.25">
      <c r="A383" s="65">
        <v>3</v>
      </c>
      <c r="D383" s="85"/>
    </row>
    <row r="384" spans="1:11" x14ac:dyDescent="0.25">
      <c r="A384" s="57" t="s">
        <v>1</v>
      </c>
      <c r="B384" s="70" t="s">
        <v>0</v>
      </c>
      <c r="C384" s="70" t="s">
        <v>57</v>
      </c>
      <c r="D384" s="85"/>
      <c r="E384" s="70" t="s">
        <v>58</v>
      </c>
      <c r="F384" s="70"/>
      <c r="G384" s="70" t="s">
        <v>59</v>
      </c>
      <c r="H384" s="70" t="s">
        <v>60</v>
      </c>
      <c r="I384" s="70" t="s">
        <v>9</v>
      </c>
      <c r="J384" s="70"/>
      <c r="K384" s="51" t="s">
        <v>65</v>
      </c>
    </row>
    <row r="385" spans="1:18" x14ac:dyDescent="0.25">
      <c r="A385" s="54">
        <v>10</v>
      </c>
      <c r="B385" s="56">
        <v>902</v>
      </c>
      <c r="C385" s="71">
        <v>71.7</v>
      </c>
      <c r="D385" s="85">
        <f t="shared" si="38"/>
        <v>771.77879999999993</v>
      </c>
      <c r="G385" s="56">
        <v>72</v>
      </c>
      <c r="H385" s="56">
        <v>775</v>
      </c>
      <c r="I385" s="56">
        <v>853</v>
      </c>
      <c r="J385" s="56" t="s">
        <v>37</v>
      </c>
      <c r="K385" s="8" t="s">
        <v>44</v>
      </c>
    </row>
    <row r="386" spans="1:18" x14ac:dyDescent="0.25">
      <c r="A386" s="65">
        <v>1</v>
      </c>
      <c r="D386" s="85"/>
    </row>
    <row r="387" spans="1:18" x14ac:dyDescent="0.25">
      <c r="A387" s="57" t="s">
        <v>1</v>
      </c>
      <c r="B387" s="70" t="s">
        <v>0</v>
      </c>
      <c r="C387" s="70" t="s">
        <v>57</v>
      </c>
      <c r="D387" s="85"/>
      <c r="E387" s="70" t="s">
        <v>58</v>
      </c>
      <c r="F387" s="70"/>
      <c r="G387" s="70" t="s">
        <v>59</v>
      </c>
      <c r="H387" s="70" t="s">
        <v>60</v>
      </c>
      <c r="I387" s="70" t="s">
        <v>9</v>
      </c>
      <c r="J387" s="70"/>
      <c r="K387" s="51" t="s">
        <v>65</v>
      </c>
    </row>
    <row r="388" spans="1:18" x14ac:dyDescent="0.25">
      <c r="A388" s="54">
        <v>11</v>
      </c>
      <c r="B388" s="56">
        <v>702</v>
      </c>
      <c r="C388" s="71">
        <v>71.760000000000005</v>
      </c>
      <c r="D388" s="85">
        <f t="shared" si="38"/>
        <v>772.42463999999995</v>
      </c>
      <c r="G388" s="56">
        <v>72</v>
      </c>
      <c r="H388" s="56">
        <v>775</v>
      </c>
      <c r="I388" s="56">
        <v>853</v>
      </c>
      <c r="J388" s="56" t="s">
        <v>67</v>
      </c>
      <c r="K388" s="8" t="s">
        <v>44</v>
      </c>
    </row>
    <row r="389" spans="1:18" x14ac:dyDescent="0.25">
      <c r="A389" s="54">
        <v>12</v>
      </c>
      <c r="B389" s="56">
        <v>802</v>
      </c>
      <c r="C389" s="71">
        <v>71.760000000000005</v>
      </c>
      <c r="D389" s="85">
        <f t="shared" si="38"/>
        <v>772.42463999999995</v>
      </c>
      <c r="G389" s="56">
        <v>72</v>
      </c>
      <c r="H389" s="56">
        <v>775</v>
      </c>
      <c r="I389" s="56">
        <v>853</v>
      </c>
      <c r="J389" s="56" t="s">
        <v>67</v>
      </c>
      <c r="K389" s="8" t="s">
        <v>44</v>
      </c>
    </row>
    <row r="390" spans="1:18" x14ac:dyDescent="0.25">
      <c r="A390" s="65">
        <v>2</v>
      </c>
      <c r="D390" s="85"/>
    </row>
    <row r="391" spans="1:18" x14ac:dyDescent="0.25">
      <c r="A391" s="57" t="s">
        <v>1</v>
      </c>
      <c r="B391" s="70" t="s">
        <v>0</v>
      </c>
      <c r="C391" s="70" t="s">
        <v>57</v>
      </c>
      <c r="D391" s="85"/>
      <c r="E391" s="70" t="s">
        <v>58</v>
      </c>
      <c r="F391" s="70"/>
      <c r="G391" s="70" t="s">
        <v>59</v>
      </c>
      <c r="H391" s="70" t="s">
        <v>60</v>
      </c>
      <c r="I391" s="70" t="s">
        <v>9</v>
      </c>
      <c r="J391" s="70"/>
      <c r="K391" s="51" t="s">
        <v>65</v>
      </c>
    </row>
    <row r="392" spans="1:18" x14ac:dyDescent="0.25">
      <c r="A392" s="54">
        <v>13</v>
      </c>
      <c r="B392" s="56">
        <v>1302</v>
      </c>
      <c r="C392" s="71">
        <v>79.790000000000006</v>
      </c>
      <c r="D392" s="85">
        <f t="shared" si="38"/>
        <v>858.85955999999999</v>
      </c>
      <c r="G392" s="56">
        <v>80</v>
      </c>
      <c r="H392" s="56">
        <v>861</v>
      </c>
      <c r="I392" s="56">
        <v>947</v>
      </c>
      <c r="J392" s="56" t="s">
        <v>67</v>
      </c>
      <c r="K392" s="8" t="s">
        <v>42</v>
      </c>
    </row>
    <row r="393" spans="1:18" x14ac:dyDescent="0.25">
      <c r="A393" s="54">
        <v>14</v>
      </c>
      <c r="B393" s="56">
        <v>1402</v>
      </c>
      <c r="C393" s="71">
        <v>79.790000000000006</v>
      </c>
      <c r="D393" s="85">
        <f t="shared" si="38"/>
        <v>858.85955999999999</v>
      </c>
      <c r="G393" s="56">
        <v>80</v>
      </c>
      <c r="H393" s="56">
        <v>861</v>
      </c>
      <c r="I393" s="56">
        <v>947</v>
      </c>
      <c r="J393" s="56" t="s">
        <v>67</v>
      </c>
      <c r="K393" s="8" t="s">
        <v>42</v>
      </c>
    </row>
    <row r="394" spans="1:18" x14ac:dyDescent="0.25">
      <c r="A394" s="54">
        <v>15</v>
      </c>
      <c r="B394" s="56">
        <v>1502</v>
      </c>
      <c r="C394" s="71">
        <v>79.790000000000006</v>
      </c>
      <c r="D394" s="85">
        <f t="shared" si="38"/>
        <v>858.85955999999999</v>
      </c>
      <c r="G394" s="56">
        <v>80</v>
      </c>
      <c r="H394" s="56">
        <v>861</v>
      </c>
      <c r="I394" s="56">
        <v>947</v>
      </c>
      <c r="J394" s="56" t="s">
        <v>67</v>
      </c>
      <c r="K394" s="8" t="s">
        <v>42</v>
      </c>
    </row>
    <row r="395" spans="1:18" x14ac:dyDescent="0.25">
      <c r="A395" s="54">
        <v>16</v>
      </c>
      <c r="B395" s="56">
        <v>1602</v>
      </c>
      <c r="C395" s="71">
        <v>79.790000000000006</v>
      </c>
      <c r="D395" s="85">
        <f t="shared" si="38"/>
        <v>858.85955999999999</v>
      </c>
      <c r="G395" s="56">
        <v>80</v>
      </c>
      <c r="H395" s="56">
        <v>861</v>
      </c>
      <c r="I395" s="56">
        <v>947</v>
      </c>
      <c r="J395" s="56" t="s">
        <v>67</v>
      </c>
      <c r="K395" s="8" t="s">
        <v>42</v>
      </c>
    </row>
    <row r="396" spans="1:18" x14ac:dyDescent="0.25">
      <c r="A396" s="54">
        <v>17</v>
      </c>
      <c r="B396" s="56">
        <v>1702</v>
      </c>
      <c r="C396" s="71">
        <v>79.790000000000006</v>
      </c>
      <c r="D396" s="85">
        <f t="shared" si="38"/>
        <v>858.85955999999999</v>
      </c>
      <c r="G396" s="56">
        <v>80</v>
      </c>
      <c r="H396" s="56">
        <v>861</v>
      </c>
      <c r="I396" s="56">
        <v>947</v>
      </c>
      <c r="J396" s="56" t="s">
        <v>67</v>
      </c>
      <c r="K396" s="8" t="s">
        <v>42</v>
      </c>
    </row>
    <row r="397" spans="1:18" x14ac:dyDescent="0.25">
      <c r="A397" s="54">
        <v>18</v>
      </c>
      <c r="B397" s="56">
        <v>1802</v>
      </c>
      <c r="C397" s="71">
        <v>79.790000000000006</v>
      </c>
      <c r="D397" s="85">
        <f t="shared" si="38"/>
        <v>858.85955999999999</v>
      </c>
      <c r="G397" s="56">
        <v>80</v>
      </c>
      <c r="H397" s="56">
        <v>861</v>
      </c>
      <c r="I397" s="56">
        <v>947</v>
      </c>
      <c r="J397" s="56" t="s">
        <v>67</v>
      </c>
      <c r="K397" s="8" t="s">
        <v>42</v>
      </c>
    </row>
    <row r="398" spans="1:18" x14ac:dyDescent="0.25">
      <c r="A398" s="65">
        <v>6</v>
      </c>
      <c r="D398" s="85"/>
    </row>
    <row r="399" spans="1:18" x14ac:dyDescent="0.25">
      <c r="A399" s="57" t="s">
        <v>1</v>
      </c>
      <c r="B399" s="70" t="s">
        <v>0</v>
      </c>
      <c r="C399" s="70" t="s">
        <v>57</v>
      </c>
      <c r="D399" s="85"/>
      <c r="E399" s="70" t="s">
        <v>58</v>
      </c>
      <c r="F399" s="70"/>
      <c r="G399" s="70" t="s">
        <v>59</v>
      </c>
      <c r="H399" s="70" t="s">
        <v>60</v>
      </c>
      <c r="I399" s="70" t="s">
        <v>9</v>
      </c>
      <c r="J399" s="70"/>
      <c r="K399" s="51" t="s">
        <v>65</v>
      </c>
    </row>
    <row r="400" spans="1:18" x14ac:dyDescent="0.25">
      <c r="A400" s="54">
        <v>19</v>
      </c>
      <c r="B400" s="56">
        <v>204</v>
      </c>
      <c r="C400" s="71">
        <v>93.47</v>
      </c>
      <c r="D400" s="85">
        <f t="shared" si="38"/>
        <v>1006.1110799999999</v>
      </c>
      <c r="G400" s="56">
        <v>93</v>
      </c>
      <c r="H400" s="56">
        <v>1001</v>
      </c>
      <c r="I400" s="56">
        <v>1101</v>
      </c>
      <c r="J400" s="56" t="s">
        <v>67</v>
      </c>
      <c r="K400" s="8" t="s">
        <v>43</v>
      </c>
      <c r="R400" s="8" t="s">
        <v>55</v>
      </c>
    </row>
    <row r="401" spans="1:18" x14ac:dyDescent="0.25">
      <c r="A401" s="54">
        <v>20</v>
      </c>
      <c r="B401" s="56">
        <v>304</v>
      </c>
      <c r="C401" s="71">
        <v>93.47</v>
      </c>
      <c r="D401" s="85">
        <f t="shared" si="38"/>
        <v>1006.1110799999999</v>
      </c>
      <c r="G401" s="56">
        <v>93</v>
      </c>
      <c r="H401" s="56">
        <v>1001</v>
      </c>
      <c r="I401" s="56">
        <v>1101</v>
      </c>
      <c r="J401" s="56" t="s">
        <v>67</v>
      </c>
      <c r="K401" s="8" t="s">
        <v>43</v>
      </c>
      <c r="R401" s="8">
        <f>2+5+3+1+1+8+4+6+13+1+3+6+5+1+3+1+1+1+1+1+2</f>
        <v>69</v>
      </c>
    </row>
    <row r="402" spans="1:18" x14ac:dyDescent="0.25">
      <c r="A402" s="54">
        <v>21</v>
      </c>
      <c r="B402" s="56">
        <v>404</v>
      </c>
      <c r="C402" s="71">
        <v>93.47</v>
      </c>
      <c r="D402" s="85">
        <f t="shared" si="38"/>
        <v>1006.1110799999999</v>
      </c>
      <c r="G402" s="56">
        <v>93</v>
      </c>
      <c r="H402" s="56">
        <v>1001</v>
      </c>
      <c r="I402" s="56">
        <v>1101</v>
      </c>
      <c r="J402" s="56" t="s">
        <v>67</v>
      </c>
      <c r="K402" s="8" t="s">
        <v>43</v>
      </c>
    </row>
    <row r="403" spans="1:18" x14ac:dyDescent="0.25">
      <c r="A403" s="54">
        <v>22</v>
      </c>
      <c r="B403" s="56">
        <v>504</v>
      </c>
      <c r="C403" s="71">
        <v>93.47</v>
      </c>
      <c r="D403" s="85">
        <f t="shared" si="38"/>
        <v>1006.1110799999999</v>
      </c>
      <c r="G403" s="56">
        <v>93</v>
      </c>
      <c r="H403" s="56">
        <v>1001</v>
      </c>
      <c r="I403" s="56">
        <v>1101</v>
      </c>
      <c r="J403" s="56" t="s">
        <v>67</v>
      </c>
      <c r="K403" s="8" t="s">
        <v>43</v>
      </c>
    </row>
    <row r="404" spans="1:18" x14ac:dyDescent="0.25">
      <c r="A404" s="54">
        <v>23</v>
      </c>
      <c r="B404" s="56">
        <v>604</v>
      </c>
      <c r="C404" s="71">
        <v>93.47</v>
      </c>
      <c r="D404" s="85">
        <f t="shared" si="38"/>
        <v>1006.1110799999999</v>
      </c>
      <c r="G404" s="56">
        <v>93</v>
      </c>
      <c r="H404" s="56">
        <v>1001</v>
      </c>
      <c r="I404" s="56">
        <v>1101</v>
      </c>
      <c r="J404" s="56" t="s">
        <v>67</v>
      </c>
      <c r="K404" s="8" t="s">
        <v>43</v>
      </c>
    </row>
    <row r="405" spans="1:18" x14ac:dyDescent="0.25">
      <c r="A405" s="54">
        <v>24</v>
      </c>
      <c r="B405" s="56">
        <v>704</v>
      </c>
      <c r="C405" s="71">
        <v>93.47</v>
      </c>
      <c r="D405" s="85">
        <f t="shared" si="38"/>
        <v>1006.1110799999999</v>
      </c>
      <c r="G405" s="56">
        <v>93</v>
      </c>
      <c r="H405" s="56">
        <v>1001</v>
      </c>
      <c r="I405" s="56">
        <v>1101</v>
      </c>
      <c r="J405" s="56" t="s">
        <v>67</v>
      </c>
      <c r="K405" s="8" t="s">
        <v>43</v>
      </c>
    </row>
    <row r="406" spans="1:18" x14ac:dyDescent="0.25">
      <c r="A406" s="54">
        <v>25</v>
      </c>
      <c r="B406" s="56">
        <v>804</v>
      </c>
      <c r="C406" s="71">
        <v>93.47</v>
      </c>
      <c r="D406" s="85">
        <f t="shared" si="38"/>
        <v>1006.1110799999999</v>
      </c>
      <c r="G406" s="56">
        <v>93</v>
      </c>
      <c r="H406" s="56">
        <v>1001</v>
      </c>
      <c r="I406" s="56">
        <v>1101</v>
      </c>
      <c r="J406" s="56" t="s">
        <v>67</v>
      </c>
      <c r="K406" s="8" t="s">
        <v>43</v>
      </c>
    </row>
    <row r="407" spans="1:18" x14ac:dyDescent="0.25">
      <c r="A407" s="65">
        <v>7</v>
      </c>
      <c r="D407" s="85"/>
    </row>
    <row r="408" spans="1:18" x14ac:dyDescent="0.25">
      <c r="A408" s="57" t="s">
        <v>1</v>
      </c>
      <c r="B408" s="70" t="s">
        <v>0</v>
      </c>
      <c r="C408" s="70" t="s">
        <v>57</v>
      </c>
      <c r="D408" s="85"/>
      <c r="E408" s="70" t="s">
        <v>58</v>
      </c>
      <c r="F408" s="70"/>
      <c r="G408" s="70" t="s">
        <v>59</v>
      </c>
      <c r="H408" s="70" t="s">
        <v>60</v>
      </c>
      <c r="I408" s="70" t="s">
        <v>9</v>
      </c>
      <c r="J408" s="70"/>
      <c r="K408" s="51" t="s">
        <v>65</v>
      </c>
    </row>
    <row r="409" spans="1:18" x14ac:dyDescent="0.25">
      <c r="A409" s="54">
        <v>26</v>
      </c>
      <c r="B409" s="56">
        <v>203</v>
      </c>
      <c r="C409" s="71">
        <v>94.03</v>
      </c>
      <c r="D409" s="85">
        <f t="shared" si="38"/>
        <v>1012.13892</v>
      </c>
      <c r="G409" s="56">
        <v>94</v>
      </c>
      <c r="H409" s="56">
        <v>1012</v>
      </c>
      <c r="I409" s="56">
        <v>1113</v>
      </c>
      <c r="J409" s="56" t="s">
        <v>67</v>
      </c>
      <c r="K409" s="8" t="s">
        <v>43</v>
      </c>
    </row>
    <row r="410" spans="1:18" x14ac:dyDescent="0.25">
      <c r="A410" s="54">
        <v>27</v>
      </c>
      <c r="B410" s="56">
        <v>303</v>
      </c>
      <c r="C410" s="71">
        <v>94.03</v>
      </c>
      <c r="D410" s="85">
        <f t="shared" si="38"/>
        <v>1012.13892</v>
      </c>
      <c r="G410" s="56">
        <v>94</v>
      </c>
      <c r="H410" s="56">
        <v>1012</v>
      </c>
      <c r="I410" s="56">
        <v>1113</v>
      </c>
      <c r="J410" s="56" t="s">
        <v>67</v>
      </c>
      <c r="K410" s="8" t="s">
        <v>43</v>
      </c>
    </row>
    <row r="411" spans="1:18" x14ac:dyDescent="0.25">
      <c r="A411" s="54">
        <v>28</v>
      </c>
      <c r="B411" s="56">
        <v>403</v>
      </c>
      <c r="C411" s="71">
        <v>94.03</v>
      </c>
      <c r="D411" s="85">
        <f t="shared" si="38"/>
        <v>1012.13892</v>
      </c>
      <c r="G411" s="56">
        <v>94</v>
      </c>
      <c r="H411" s="56">
        <v>1012</v>
      </c>
      <c r="I411" s="56">
        <v>1113</v>
      </c>
      <c r="J411" s="56" t="s">
        <v>67</v>
      </c>
      <c r="K411" s="8" t="s">
        <v>43</v>
      </c>
    </row>
    <row r="412" spans="1:18" x14ac:dyDescent="0.25">
      <c r="A412" s="54">
        <v>29</v>
      </c>
      <c r="B412" s="56">
        <v>503</v>
      </c>
      <c r="C412" s="71">
        <v>94.03</v>
      </c>
      <c r="D412" s="85">
        <f t="shared" si="38"/>
        <v>1012.13892</v>
      </c>
      <c r="G412" s="56">
        <v>94</v>
      </c>
      <c r="H412" s="56">
        <v>1012</v>
      </c>
      <c r="I412" s="56">
        <v>1113</v>
      </c>
      <c r="J412" s="56" t="s">
        <v>67</v>
      </c>
      <c r="K412" s="8" t="s">
        <v>43</v>
      </c>
    </row>
    <row r="413" spans="1:18" x14ac:dyDescent="0.25">
      <c r="A413" s="54">
        <v>30</v>
      </c>
      <c r="B413" s="56">
        <v>603</v>
      </c>
      <c r="C413" s="71">
        <v>94.03</v>
      </c>
      <c r="D413" s="85">
        <f t="shared" si="38"/>
        <v>1012.13892</v>
      </c>
      <c r="G413" s="56">
        <v>94</v>
      </c>
      <c r="H413" s="56">
        <v>1012</v>
      </c>
      <c r="I413" s="56">
        <v>1113</v>
      </c>
      <c r="J413" s="56" t="s">
        <v>67</v>
      </c>
      <c r="K413" s="8" t="s">
        <v>43</v>
      </c>
    </row>
    <row r="414" spans="1:18" x14ac:dyDescent="0.25">
      <c r="A414" s="65">
        <v>5</v>
      </c>
      <c r="D414" s="85"/>
    </row>
    <row r="415" spans="1:18" x14ac:dyDescent="0.25">
      <c r="A415" s="57" t="s">
        <v>1</v>
      </c>
      <c r="B415" s="70" t="s">
        <v>0</v>
      </c>
      <c r="C415" s="70" t="s">
        <v>57</v>
      </c>
      <c r="D415" s="85"/>
      <c r="E415" s="70" t="s">
        <v>58</v>
      </c>
      <c r="F415" s="70"/>
      <c r="G415" s="70" t="s">
        <v>59</v>
      </c>
      <c r="H415" s="70" t="s">
        <v>60</v>
      </c>
      <c r="I415" s="70" t="s">
        <v>9</v>
      </c>
      <c r="J415" s="70"/>
      <c r="K415" s="51" t="s">
        <v>65</v>
      </c>
    </row>
    <row r="416" spans="1:18" x14ac:dyDescent="0.25">
      <c r="A416" s="54">
        <v>31</v>
      </c>
      <c r="B416" s="56">
        <v>703</v>
      </c>
      <c r="C416" s="71">
        <v>94.04</v>
      </c>
      <c r="D416" s="85">
        <f t="shared" si="38"/>
        <v>1012.24656</v>
      </c>
      <c r="G416" s="56">
        <v>94</v>
      </c>
      <c r="H416" s="56">
        <v>1012</v>
      </c>
      <c r="I416" s="56">
        <v>1113</v>
      </c>
      <c r="J416" s="56" t="s">
        <v>67</v>
      </c>
      <c r="K416" s="8" t="s">
        <v>43</v>
      </c>
    </row>
    <row r="417" spans="1:11" x14ac:dyDescent="0.25">
      <c r="A417" s="54">
        <v>32</v>
      </c>
      <c r="B417" s="56">
        <v>803</v>
      </c>
      <c r="C417" s="71">
        <v>94.04</v>
      </c>
      <c r="D417" s="85">
        <f t="shared" si="38"/>
        <v>1012.24656</v>
      </c>
      <c r="G417" s="56">
        <v>94</v>
      </c>
      <c r="H417" s="56">
        <v>1012</v>
      </c>
      <c r="I417" s="56">
        <v>1113</v>
      </c>
      <c r="J417" s="56" t="s">
        <v>67</v>
      </c>
      <c r="K417" s="8" t="s">
        <v>43</v>
      </c>
    </row>
    <row r="418" spans="1:11" x14ac:dyDescent="0.25">
      <c r="A418" s="65">
        <v>2</v>
      </c>
      <c r="D418" s="85"/>
    </row>
    <row r="419" spans="1:11" x14ac:dyDescent="0.25">
      <c r="A419" s="57" t="s">
        <v>1</v>
      </c>
      <c r="B419" s="70" t="s">
        <v>0</v>
      </c>
      <c r="C419" s="70" t="s">
        <v>57</v>
      </c>
      <c r="D419" s="85"/>
      <c r="E419" s="70" t="s">
        <v>58</v>
      </c>
      <c r="F419" s="70"/>
      <c r="G419" s="70" t="s">
        <v>59</v>
      </c>
      <c r="H419" s="70" t="s">
        <v>60</v>
      </c>
      <c r="I419" s="70" t="s">
        <v>9</v>
      </c>
      <c r="J419" s="70"/>
      <c r="K419" s="51" t="s">
        <v>65</v>
      </c>
    </row>
    <row r="420" spans="1:11" x14ac:dyDescent="0.25">
      <c r="A420" s="54">
        <v>33</v>
      </c>
      <c r="B420" s="56">
        <v>903</v>
      </c>
      <c r="C420" s="71">
        <v>94.07</v>
      </c>
      <c r="D420" s="85">
        <f t="shared" si="38"/>
        <v>1012.5694799999999</v>
      </c>
      <c r="G420" s="56">
        <v>94</v>
      </c>
      <c r="H420" s="56">
        <v>1012</v>
      </c>
      <c r="I420" s="56">
        <v>1113</v>
      </c>
      <c r="J420" s="56" t="s">
        <v>37</v>
      </c>
      <c r="K420" s="8" t="s">
        <v>43</v>
      </c>
    </row>
    <row r="421" spans="1:11" x14ac:dyDescent="0.25">
      <c r="A421" s="65">
        <v>1</v>
      </c>
      <c r="D421" s="85"/>
    </row>
    <row r="422" spans="1:11" x14ac:dyDescent="0.25">
      <c r="A422" s="57" t="s">
        <v>1</v>
      </c>
      <c r="B422" s="70" t="s">
        <v>0</v>
      </c>
      <c r="C422" s="70" t="s">
        <v>57</v>
      </c>
      <c r="D422" s="85"/>
      <c r="E422" s="70" t="s">
        <v>58</v>
      </c>
      <c r="F422" s="70"/>
      <c r="G422" s="70" t="s">
        <v>59</v>
      </c>
      <c r="H422" s="70" t="s">
        <v>60</v>
      </c>
      <c r="I422" s="70" t="s">
        <v>9</v>
      </c>
      <c r="J422" s="70"/>
      <c r="K422" s="51" t="s">
        <v>65</v>
      </c>
    </row>
    <row r="423" spans="1:11" x14ac:dyDescent="0.25">
      <c r="A423" s="54">
        <v>34</v>
      </c>
      <c r="B423" s="56">
        <v>1003</v>
      </c>
      <c r="C423" s="71">
        <v>94.6</v>
      </c>
      <c r="D423" s="85">
        <f t="shared" si="38"/>
        <v>1018.2743999999999</v>
      </c>
      <c r="E423" s="56">
        <v>4.0599999999999996</v>
      </c>
      <c r="F423" s="62">
        <f>E423*10.764</f>
        <v>43.70183999999999</v>
      </c>
      <c r="G423" s="56">
        <v>99</v>
      </c>
      <c r="H423" s="56">
        <v>1066</v>
      </c>
      <c r="I423" s="56">
        <v>1173</v>
      </c>
      <c r="J423" s="56" t="s">
        <v>38</v>
      </c>
      <c r="K423" s="8" t="s">
        <v>43</v>
      </c>
    </row>
    <row r="424" spans="1:11" x14ac:dyDescent="0.25">
      <c r="A424" s="54">
        <v>35</v>
      </c>
      <c r="B424" s="56">
        <v>1103</v>
      </c>
      <c r="C424" s="71">
        <v>94.6</v>
      </c>
      <c r="D424" s="85">
        <f t="shared" si="38"/>
        <v>1018.2743999999999</v>
      </c>
      <c r="E424" s="56">
        <v>4.0599999999999996</v>
      </c>
      <c r="F424" s="62">
        <f t="shared" ref="F424:F462" si="39">E424*10.764</f>
        <v>43.70183999999999</v>
      </c>
      <c r="G424" s="56">
        <v>99</v>
      </c>
      <c r="H424" s="56">
        <v>1066</v>
      </c>
      <c r="I424" s="56">
        <v>1173</v>
      </c>
      <c r="J424" s="56" t="s">
        <v>38</v>
      </c>
      <c r="K424" s="8" t="s">
        <v>43</v>
      </c>
    </row>
    <row r="425" spans="1:11" x14ac:dyDescent="0.25">
      <c r="A425" s="54">
        <v>36</v>
      </c>
      <c r="B425" s="56">
        <v>1203</v>
      </c>
      <c r="C425" s="71">
        <v>94.6</v>
      </c>
      <c r="D425" s="85">
        <f t="shared" si="38"/>
        <v>1018.2743999999999</v>
      </c>
      <c r="E425" s="56">
        <v>4.0599999999999996</v>
      </c>
      <c r="F425" s="62">
        <f t="shared" si="39"/>
        <v>43.70183999999999</v>
      </c>
      <c r="G425" s="56">
        <v>99</v>
      </c>
      <c r="H425" s="56">
        <v>1066</v>
      </c>
      <c r="I425" s="56">
        <v>1173</v>
      </c>
      <c r="J425" s="56" t="s">
        <v>38</v>
      </c>
      <c r="K425" s="8" t="s">
        <v>43</v>
      </c>
    </row>
    <row r="426" spans="1:11" x14ac:dyDescent="0.25">
      <c r="A426" s="54">
        <v>37</v>
      </c>
      <c r="B426" s="56">
        <v>1303</v>
      </c>
      <c r="C426" s="71">
        <v>94.6</v>
      </c>
      <c r="D426" s="85">
        <f t="shared" si="38"/>
        <v>1018.2743999999999</v>
      </c>
      <c r="E426" s="56">
        <v>4.1399999999999997</v>
      </c>
      <c r="F426" s="62">
        <f t="shared" si="39"/>
        <v>44.562959999999997</v>
      </c>
      <c r="G426" s="56">
        <v>99</v>
      </c>
      <c r="H426" s="56">
        <v>1066</v>
      </c>
      <c r="I426" s="56">
        <v>1173</v>
      </c>
      <c r="J426" s="56" t="s">
        <v>38</v>
      </c>
      <c r="K426" s="8" t="s">
        <v>43</v>
      </c>
    </row>
    <row r="427" spans="1:11" x14ac:dyDescent="0.25">
      <c r="A427" s="54">
        <v>38</v>
      </c>
      <c r="B427" s="56">
        <v>1403</v>
      </c>
      <c r="C427" s="71">
        <v>94.6</v>
      </c>
      <c r="D427" s="85">
        <f t="shared" si="38"/>
        <v>1018.2743999999999</v>
      </c>
      <c r="E427" s="56">
        <v>4.1399999999999997</v>
      </c>
      <c r="F427" s="62">
        <f t="shared" si="39"/>
        <v>44.562959999999997</v>
      </c>
      <c r="G427" s="56">
        <v>99</v>
      </c>
      <c r="H427" s="56">
        <v>1066</v>
      </c>
      <c r="I427" s="56">
        <v>1173</v>
      </c>
      <c r="J427" s="56" t="s">
        <v>38</v>
      </c>
      <c r="K427" s="8" t="s">
        <v>43</v>
      </c>
    </row>
    <row r="428" spans="1:11" x14ac:dyDescent="0.25">
      <c r="A428" s="54">
        <v>39</v>
      </c>
      <c r="B428" s="56">
        <v>1503</v>
      </c>
      <c r="C428" s="71">
        <v>94.6</v>
      </c>
      <c r="D428" s="85">
        <f t="shared" si="38"/>
        <v>1018.2743999999999</v>
      </c>
      <c r="E428" s="56">
        <v>4.1399999999999997</v>
      </c>
      <c r="F428" s="62">
        <f t="shared" si="39"/>
        <v>44.562959999999997</v>
      </c>
      <c r="G428" s="56">
        <v>99</v>
      </c>
      <c r="H428" s="56">
        <v>1066</v>
      </c>
      <c r="I428" s="56">
        <v>1173</v>
      </c>
      <c r="J428" s="56" t="s">
        <v>38</v>
      </c>
      <c r="K428" s="8" t="s">
        <v>43</v>
      </c>
    </row>
    <row r="429" spans="1:11" x14ac:dyDescent="0.25">
      <c r="A429" s="54">
        <v>40</v>
      </c>
      <c r="B429" s="56">
        <v>1603</v>
      </c>
      <c r="C429" s="71">
        <v>94.6</v>
      </c>
      <c r="D429" s="85">
        <f t="shared" si="38"/>
        <v>1018.2743999999999</v>
      </c>
      <c r="E429" s="56">
        <v>4.1399999999999997</v>
      </c>
      <c r="F429" s="62">
        <f t="shared" si="39"/>
        <v>44.562959999999997</v>
      </c>
      <c r="G429" s="56">
        <v>99</v>
      </c>
      <c r="H429" s="56">
        <v>1066</v>
      </c>
      <c r="I429" s="56">
        <v>1173</v>
      </c>
      <c r="J429" s="56" t="s">
        <v>38</v>
      </c>
      <c r="K429" s="8" t="s">
        <v>43</v>
      </c>
    </row>
    <row r="430" spans="1:11" x14ac:dyDescent="0.25">
      <c r="A430" s="54">
        <v>41</v>
      </c>
      <c r="B430" s="56">
        <v>1703</v>
      </c>
      <c r="C430" s="71">
        <v>94.6</v>
      </c>
      <c r="D430" s="85">
        <f t="shared" si="38"/>
        <v>1018.2743999999999</v>
      </c>
      <c r="E430" s="56">
        <v>4.1399999999999997</v>
      </c>
      <c r="F430" s="62">
        <f t="shared" si="39"/>
        <v>44.562959999999997</v>
      </c>
      <c r="G430" s="56">
        <v>99</v>
      </c>
      <c r="H430" s="56">
        <v>1066</v>
      </c>
      <c r="I430" s="56">
        <v>1173</v>
      </c>
      <c r="J430" s="56" t="s">
        <v>38</v>
      </c>
      <c r="K430" s="8" t="s">
        <v>43</v>
      </c>
    </row>
    <row r="431" spans="1:11" x14ac:dyDescent="0.25">
      <c r="A431" s="54">
        <v>42</v>
      </c>
      <c r="B431" s="56">
        <v>1803</v>
      </c>
      <c r="C431" s="71">
        <v>94.6</v>
      </c>
      <c r="D431" s="85">
        <f t="shared" si="38"/>
        <v>1018.2743999999999</v>
      </c>
      <c r="E431" s="56">
        <v>4.1399999999999997</v>
      </c>
      <c r="F431" s="62">
        <f t="shared" si="39"/>
        <v>44.562959999999997</v>
      </c>
      <c r="G431" s="56">
        <v>99</v>
      </c>
      <c r="H431" s="56">
        <v>1066</v>
      </c>
      <c r="I431" s="56">
        <v>1173</v>
      </c>
      <c r="J431" s="56" t="s">
        <v>38</v>
      </c>
      <c r="K431" s="8" t="s">
        <v>43</v>
      </c>
    </row>
    <row r="432" spans="1:11" x14ac:dyDescent="0.25">
      <c r="A432" s="65">
        <v>9</v>
      </c>
      <c r="D432" s="85"/>
      <c r="F432" s="62"/>
    </row>
    <row r="433" spans="1:11" x14ac:dyDescent="0.25">
      <c r="A433" s="57" t="s">
        <v>1</v>
      </c>
      <c r="B433" s="70" t="s">
        <v>0</v>
      </c>
      <c r="C433" s="70" t="s">
        <v>57</v>
      </c>
      <c r="D433" s="85"/>
      <c r="E433" s="70" t="s">
        <v>58</v>
      </c>
      <c r="F433" s="62"/>
      <c r="G433" s="70" t="s">
        <v>59</v>
      </c>
      <c r="H433" s="70" t="s">
        <v>60</v>
      </c>
      <c r="I433" s="70" t="s">
        <v>9</v>
      </c>
      <c r="J433" s="70"/>
      <c r="K433" s="51" t="s">
        <v>65</v>
      </c>
    </row>
    <row r="434" spans="1:11" x14ac:dyDescent="0.25">
      <c r="A434" s="54">
        <v>43</v>
      </c>
      <c r="B434" s="56">
        <v>904</v>
      </c>
      <c r="C434" s="71">
        <v>106.67</v>
      </c>
      <c r="D434" s="85">
        <f t="shared" si="38"/>
        <v>1148.19588</v>
      </c>
      <c r="E434" s="56">
        <v>4.0999999999999996</v>
      </c>
      <c r="F434" s="62">
        <f t="shared" si="39"/>
        <v>44.132399999999997</v>
      </c>
      <c r="G434" s="56">
        <v>111</v>
      </c>
      <c r="H434" s="56">
        <v>1195</v>
      </c>
      <c r="I434" s="56">
        <v>1315</v>
      </c>
      <c r="J434" s="56" t="s">
        <v>38</v>
      </c>
      <c r="K434" s="8" t="s">
        <v>43</v>
      </c>
    </row>
    <row r="435" spans="1:11" x14ac:dyDescent="0.25">
      <c r="A435" s="54">
        <v>44</v>
      </c>
      <c r="B435" s="56">
        <v>1004</v>
      </c>
      <c r="C435" s="71">
        <v>106.67</v>
      </c>
      <c r="D435" s="85">
        <f t="shared" ref="D435:D462" si="40">C435*10.764</f>
        <v>1148.19588</v>
      </c>
      <c r="E435" s="56">
        <v>4.0999999999999996</v>
      </c>
      <c r="F435" s="62">
        <f t="shared" si="39"/>
        <v>44.132399999999997</v>
      </c>
      <c r="G435" s="56">
        <v>111</v>
      </c>
      <c r="H435" s="56">
        <v>1195</v>
      </c>
      <c r="I435" s="56">
        <v>1315</v>
      </c>
      <c r="J435" s="56" t="s">
        <v>37</v>
      </c>
      <c r="K435" s="8" t="s">
        <v>43</v>
      </c>
    </row>
    <row r="436" spans="1:11" x14ac:dyDescent="0.25">
      <c r="A436" s="54">
        <v>45</v>
      </c>
      <c r="B436" s="56">
        <v>1104</v>
      </c>
      <c r="C436" s="71">
        <v>106.67</v>
      </c>
      <c r="D436" s="85">
        <f t="shared" si="40"/>
        <v>1148.19588</v>
      </c>
      <c r="E436" s="56">
        <v>4.0999999999999996</v>
      </c>
      <c r="F436" s="62">
        <f t="shared" si="39"/>
        <v>44.132399999999997</v>
      </c>
      <c r="G436" s="56">
        <v>111</v>
      </c>
      <c r="H436" s="56">
        <v>1195</v>
      </c>
      <c r="I436" s="56">
        <v>1315</v>
      </c>
      <c r="J436" s="56" t="s">
        <v>37</v>
      </c>
      <c r="K436" s="8" t="s">
        <v>43</v>
      </c>
    </row>
    <row r="437" spans="1:11" x14ac:dyDescent="0.25">
      <c r="A437" s="54">
        <v>46</v>
      </c>
      <c r="B437" s="56">
        <v>1204</v>
      </c>
      <c r="C437" s="71">
        <v>106.67</v>
      </c>
      <c r="D437" s="85">
        <f t="shared" si="40"/>
        <v>1148.19588</v>
      </c>
      <c r="E437" s="56">
        <v>4.0999999999999996</v>
      </c>
      <c r="F437" s="62">
        <f t="shared" si="39"/>
        <v>44.132399999999997</v>
      </c>
      <c r="G437" s="56">
        <v>111</v>
      </c>
      <c r="H437" s="56">
        <v>1195</v>
      </c>
      <c r="I437" s="56">
        <v>1315</v>
      </c>
      <c r="J437" s="56" t="s">
        <v>37</v>
      </c>
      <c r="K437" s="8" t="s">
        <v>43</v>
      </c>
    </row>
    <row r="438" spans="1:11" x14ac:dyDescent="0.25">
      <c r="A438" s="54">
        <v>47</v>
      </c>
      <c r="B438" s="56">
        <v>1304</v>
      </c>
      <c r="C438" s="71">
        <v>106.67</v>
      </c>
      <c r="D438" s="85">
        <f t="shared" si="40"/>
        <v>1148.19588</v>
      </c>
      <c r="E438" s="56">
        <v>4.0999999999999996</v>
      </c>
      <c r="F438" s="62">
        <f t="shared" si="39"/>
        <v>44.132399999999997</v>
      </c>
      <c r="G438" s="56">
        <v>111</v>
      </c>
      <c r="H438" s="56">
        <v>1195</v>
      </c>
      <c r="I438" s="56">
        <v>1315</v>
      </c>
      <c r="J438" s="56" t="s">
        <v>38</v>
      </c>
      <c r="K438" s="8" t="s">
        <v>43</v>
      </c>
    </row>
    <row r="439" spans="1:11" x14ac:dyDescent="0.25">
      <c r="A439" s="54">
        <v>48</v>
      </c>
      <c r="B439" s="56">
        <v>1404</v>
      </c>
      <c r="C439" s="71">
        <v>106.67</v>
      </c>
      <c r="D439" s="85">
        <f t="shared" si="40"/>
        <v>1148.19588</v>
      </c>
      <c r="E439" s="56">
        <v>4.0999999999999996</v>
      </c>
      <c r="F439" s="62">
        <f t="shared" si="39"/>
        <v>44.132399999999997</v>
      </c>
      <c r="G439" s="56">
        <v>111</v>
      </c>
      <c r="H439" s="56">
        <v>1195</v>
      </c>
      <c r="I439" s="56">
        <v>1315</v>
      </c>
      <c r="J439" s="56" t="s">
        <v>38</v>
      </c>
      <c r="K439" s="8" t="s">
        <v>43</v>
      </c>
    </row>
    <row r="440" spans="1:11" x14ac:dyDescent="0.25">
      <c r="A440" s="54">
        <v>49</v>
      </c>
      <c r="B440" s="56">
        <v>1504</v>
      </c>
      <c r="C440" s="71">
        <v>106.67</v>
      </c>
      <c r="D440" s="85">
        <f t="shared" si="40"/>
        <v>1148.19588</v>
      </c>
      <c r="E440" s="56">
        <v>4.0999999999999996</v>
      </c>
      <c r="F440" s="62">
        <f t="shared" si="39"/>
        <v>44.132399999999997</v>
      </c>
      <c r="G440" s="56">
        <v>111</v>
      </c>
      <c r="H440" s="56">
        <v>1195</v>
      </c>
      <c r="I440" s="56">
        <v>1315</v>
      </c>
      <c r="J440" s="56" t="s">
        <v>38</v>
      </c>
      <c r="K440" s="8" t="s">
        <v>43</v>
      </c>
    </row>
    <row r="441" spans="1:11" x14ac:dyDescent="0.25">
      <c r="A441" s="54">
        <v>50</v>
      </c>
      <c r="B441" s="56">
        <v>1604</v>
      </c>
      <c r="C441" s="71">
        <v>106.67</v>
      </c>
      <c r="D441" s="85">
        <f t="shared" si="40"/>
        <v>1148.19588</v>
      </c>
      <c r="E441" s="56">
        <v>4.0999999999999996</v>
      </c>
      <c r="F441" s="62">
        <f t="shared" si="39"/>
        <v>44.132399999999997</v>
      </c>
      <c r="G441" s="56">
        <v>111</v>
      </c>
      <c r="H441" s="56">
        <v>1195</v>
      </c>
      <c r="I441" s="56">
        <v>1315</v>
      </c>
      <c r="J441" s="56" t="s">
        <v>38</v>
      </c>
      <c r="K441" s="8" t="s">
        <v>43</v>
      </c>
    </row>
    <row r="442" spans="1:11" x14ac:dyDescent="0.25">
      <c r="A442" s="54">
        <v>51</v>
      </c>
      <c r="B442" s="56">
        <v>1704</v>
      </c>
      <c r="C442" s="71">
        <v>106.67</v>
      </c>
      <c r="D442" s="85">
        <f t="shared" si="40"/>
        <v>1148.19588</v>
      </c>
      <c r="E442" s="56">
        <v>4.0999999999999996</v>
      </c>
      <c r="F442" s="62">
        <f t="shared" si="39"/>
        <v>44.132399999999997</v>
      </c>
      <c r="G442" s="56">
        <v>111</v>
      </c>
      <c r="H442" s="56">
        <v>1195</v>
      </c>
      <c r="I442" s="56">
        <v>1315</v>
      </c>
      <c r="J442" s="56" t="s">
        <v>38</v>
      </c>
      <c r="K442" s="8" t="s">
        <v>43</v>
      </c>
    </row>
    <row r="443" spans="1:11" x14ac:dyDescent="0.25">
      <c r="A443" s="54">
        <v>52</v>
      </c>
      <c r="B443" s="56">
        <v>1804</v>
      </c>
      <c r="C443" s="71">
        <v>106.67</v>
      </c>
      <c r="D443" s="85">
        <f t="shared" si="40"/>
        <v>1148.19588</v>
      </c>
      <c r="E443" s="56">
        <v>4.0999999999999996</v>
      </c>
      <c r="F443" s="62">
        <f t="shared" si="39"/>
        <v>44.132399999999997</v>
      </c>
      <c r="G443" s="56">
        <v>111</v>
      </c>
      <c r="H443" s="56">
        <v>1195</v>
      </c>
      <c r="I443" s="56">
        <v>1315</v>
      </c>
      <c r="J443" s="56" t="s">
        <v>38</v>
      </c>
      <c r="K443" s="8" t="s">
        <v>43</v>
      </c>
    </row>
    <row r="444" spans="1:11" x14ac:dyDescent="0.25">
      <c r="A444" s="65">
        <v>10</v>
      </c>
      <c r="D444" s="85"/>
      <c r="F444" s="62"/>
    </row>
    <row r="445" spans="1:11" x14ac:dyDescent="0.25">
      <c r="A445" s="57" t="s">
        <v>1</v>
      </c>
      <c r="B445" s="70" t="s">
        <v>0</v>
      </c>
      <c r="C445" s="70" t="s">
        <v>57</v>
      </c>
      <c r="D445" s="85"/>
      <c r="E445" s="70" t="s">
        <v>58</v>
      </c>
      <c r="F445" s="62"/>
      <c r="G445" s="70" t="s">
        <v>59</v>
      </c>
      <c r="H445" s="70" t="s">
        <v>60</v>
      </c>
      <c r="I445" s="70" t="s">
        <v>9</v>
      </c>
      <c r="J445" s="70"/>
      <c r="K445" s="51" t="s">
        <v>65</v>
      </c>
    </row>
    <row r="446" spans="1:11" x14ac:dyDescent="0.25">
      <c r="A446" s="54">
        <v>53</v>
      </c>
      <c r="B446" s="56">
        <v>201</v>
      </c>
      <c r="C446" s="71">
        <v>114.97</v>
      </c>
      <c r="D446" s="85">
        <f t="shared" si="40"/>
        <v>1237.5370799999998</v>
      </c>
      <c r="E446" s="56">
        <v>5.03</v>
      </c>
      <c r="F446" s="62">
        <f t="shared" si="39"/>
        <v>54.142919999999997</v>
      </c>
      <c r="G446" s="56">
        <v>120</v>
      </c>
      <c r="H446" s="56">
        <v>1292</v>
      </c>
      <c r="I446" s="56">
        <v>1421</v>
      </c>
      <c r="J446" s="56" t="s">
        <v>66</v>
      </c>
      <c r="K446" s="8" t="s">
        <v>43</v>
      </c>
    </row>
    <row r="447" spans="1:11" x14ac:dyDescent="0.25">
      <c r="A447" s="54">
        <v>54</v>
      </c>
      <c r="B447" s="56">
        <v>301</v>
      </c>
      <c r="C447" s="71">
        <v>114.97</v>
      </c>
      <c r="D447" s="85">
        <f t="shared" si="40"/>
        <v>1237.5370799999998</v>
      </c>
      <c r="E447" s="56">
        <v>5.03</v>
      </c>
      <c r="F447" s="62">
        <f t="shared" si="39"/>
        <v>54.142919999999997</v>
      </c>
      <c r="G447" s="56">
        <v>120</v>
      </c>
      <c r="H447" s="56">
        <v>1292</v>
      </c>
      <c r="I447" s="56">
        <v>1421</v>
      </c>
      <c r="J447" s="56" t="s">
        <v>66</v>
      </c>
      <c r="K447" s="8" t="s">
        <v>43</v>
      </c>
    </row>
    <row r="448" spans="1:11" x14ac:dyDescent="0.25">
      <c r="A448" s="54">
        <v>55</v>
      </c>
      <c r="B448" s="56">
        <v>401</v>
      </c>
      <c r="C448" s="71">
        <v>114.97</v>
      </c>
      <c r="D448" s="85">
        <f t="shared" si="40"/>
        <v>1237.5370799999998</v>
      </c>
      <c r="E448" s="56">
        <v>5.03</v>
      </c>
      <c r="F448" s="62">
        <f t="shared" si="39"/>
        <v>54.142919999999997</v>
      </c>
      <c r="G448" s="56">
        <v>120</v>
      </c>
      <c r="H448" s="56">
        <v>1292</v>
      </c>
      <c r="I448" s="56">
        <v>1421</v>
      </c>
      <c r="J448" s="56" t="s">
        <v>66</v>
      </c>
      <c r="K448" s="8" t="s">
        <v>43</v>
      </c>
    </row>
    <row r="449" spans="1:11" x14ac:dyDescent="0.25">
      <c r="A449" s="54">
        <v>56</v>
      </c>
      <c r="B449" s="56">
        <v>501</v>
      </c>
      <c r="C449" s="71">
        <v>114.97</v>
      </c>
      <c r="D449" s="85">
        <f t="shared" si="40"/>
        <v>1237.5370799999998</v>
      </c>
      <c r="E449" s="56">
        <v>5.03</v>
      </c>
      <c r="F449" s="62">
        <f t="shared" si="39"/>
        <v>54.142919999999997</v>
      </c>
      <c r="G449" s="56">
        <v>120</v>
      </c>
      <c r="H449" s="56">
        <v>1292</v>
      </c>
      <c r="I449" s="56">
        <v>1421</v>
      </c>
      <c r="J449" s="56" t="s">
        <v>66</v>
      </c>
      <c r="K449" s="8" t="s">
        <v>43</v>
      </c>
    </row>
    <row r="450" spans="1:11" x14ac:dyDescent="0.25">
      <c r="A450" s="54">
        <v>57</v>
      </c>
      <c r="B450" s="56">
        <v>601</v>
      </c>
      <c r="C450" s="71">
        <v>114.97</v>
      </c>
      <c r="D450" s="85">
        <f t="shared" si="40"/>
        <v>1237.5370799999998</v>
      </c>
      <c r="E450" s="56">
        <v>5.03</v>
      </c>
      <c r="F450" s="62">
        <f t="shared" si="39"/>
        <v>54.142919999999997</v>
      </c>
      <c r="G450" s="56">
        <v>120</v>
      </c>
      <c r="H450" s="56">
        <v>1292</v>
      </c>
      <c r="I450" s="56">
        <v>1421</v>
      </c>
      <c r="J450" s="56" t="s">
        <v>66</v>
      </c>
      <c r="K450" s="8" t="s">
        <v>43</v>
      </c>
    </row>
    <row r="451" spans="1:11" x14ac:dyDescent="0.25">
      <c r="A451" s="54">
        <v>58</v>
      </c>
      <c r="B451" s="56">
        <v>701</v>
      </c>
      <c r="C451" s="71">
        <v>114.97</v>
      </c>
      <c r="D451" s="85">
        <f t="shared" si="40"/>
        <v>1237.5370799999998</v>
      </c>
      <c r="E451" s="56">
        <v>5.03</v>
      </c>
      <c r="F451" s="62">
        <f t="shared" si="39"/>
        <v>54.142919999999997</v>
      </c>
      <c r="G451" s="56">
        <v>120</v>
      </c>
      <c r="H451" s="56">
        <v>1292</v>
      </c>
      <c r="I451" s="56">
        <v>1421</v>
      </c>
      <c r="J451" s="56" t="s">
        <v>66</v>
      </c>
      <c r="K451" s="8" t="s">
        <v>43</v>
      </c>
    </row>
    <row r="452" spans="1:11" x14ac:dyDescent="0.25">
      <c r="A452" s="54">
        <v>59</v>
      </c>
      <c r="B452" s="56">
        <v>801</v>
      </c>
      <c r="C452" s="71">
        <v>114.97</v>
      </c>
      <c r="D452" s="85">
        <f t="shared" si="40"/>
        <v>1237.5370799999998</v>
      </c>
      <c r="E452" s="56">
        <v>5.03</v>
      </c>
      <c r="F452" s="62">
        <f t="shared" si="39"/>
        <v>54.142919999999997</v>
      </c>
      <c r="G452" s="56">
        <v>120</v>
      </c>
      <c r="H452" s="56">
        <v>1292</v>
      </c>
      <c r="I452" s="56">
        <v>1421</v>
      </c>
      <c r="J452" s="56" t="s">
        <v>66</v>
      </c>
      <c r="K452" s="8" t="s">
        <v>43</v>
      </c>
    </row>
    <row r="453" spans="1:11" x14ac:dyDescent="0.25">
      <c r="A453" s="54">
        <v>60</v>
      </c>
      <c r="B453" s="56">
        <v>901</v>
      </c>
      <c r="C453" s="71">
        <v>114.97</v>
      </c>
      <c r="D453" s="85">
        <f t="shared" si="40"/>
        <v>1237.5370799999998</v>
      </c>
      <c r="E453" s="56">
        <v>5.03</v>
      </c>
      <c r="F453" s="62">
        <f t="shared" si="39"/>
        <v>54.142919999999997</v>
      </c>
      <c r="G453" s="56">
        <v>120</v>
      </c>
      <c r="H453" s="56">
        <v>1292</v>
      </c>
      <c r="I453" s="56">
        <v>1421</v>
      </c>
      <c r="J453" s="56" t="s">
        <v>48</v>
      </c>
      <c r="K453" s="8" t="s">
        <v>43</v>
      </c>
    </row>
    <row r="454" spans="1:11" x14ac:dyDescent="0.25">
      <c r="A454" s="54">
        <v>61</v>
      </c>
      <c r="B454" s="56">
        <v>1001</v>
      </c>
      <c r="C454" s="71">
        <v>114.97</v>
      </c>
      <c r="D454" s="85">
        <f t="shared" si="40"/>
        <v>1237.5370799999998</v>
      </c>
      <c r="E454" s="56">
        <v>5.03</v>
      </c>
      <c r="F454" s="62">
        <f t="shared" si="39"/>
        <v>54.142919999999997</v>
      </c>
      <c r="G454" s="56">
        <v>120</v>
      </c>
      <c r="H454" s="56">
        <v>1292</v>
      </c>
      <c r="I454" s="56">
        <v>1421</v>
      </c>
      <c r="J454" s="56" t="s">
        <v>48</v>
      </c>
      <c r="K454" s="8" t="s">
        <v>43</v>
      </c>
    </row>
    <row r="455" spans="1:11" x14ac:dyDescent="0.25">
      <c r="A455" s="54">
        <v>62</v>
      </c>
      <c r="B455" s="56">
        <v>1101</v>
      </c>
      <c r="C455" s="71">
        <v>114.97</v>
      </c>
      <c r="D455" s="85">
        <f t="shared" si="40"/>
        <v>1237.5370799999998</v>
      </c>
      <c r="E455" s="56">
        <v>5.03</v>
      </c>
      <c r="F455" s="62">
        <f t="shared" si="39"/>
        <v>54.142919999999997</v>
      </c>
      <c r="G455" s="56">
        <v>120</v>
      </c>
      <c r="H455" s="56">
        <v>1292</v>
      </c>
      <c r="I455" s="56">
        <v>1421</v>
      </c>
      <c r="J455" s="56" t="s">
        <v>48</v>
      </c>
      <c r="K455" s="8" t="s">
        <v>43</v>
      </c>
    </row>
    <row r="456" spans="1:11" x14ac:dyDescent="0.25">
      <c r="A456" s="54">
        <v>63</v>
      </c>
      <c r="B456" s="56">
        <v>1201</v>
      </c>
      <c r="C456" s="71">
        <v>114.97</v>
      </c>
      <c r="D456" s="85">
        <f t="shared" si="40"/>
        <v>1237.5370799999998</v>
      </c>
      <c r="E456" s="56">
        <v>5.03</v>
      </c>
      <c r="F456" s="62">
        <f t="shared" si="39"/>
        <v>54.142919999999997</v>
      </c>
      <c r="G456" s="56">
        <v>120</v>
      </c>
      <c r="H456" s="56">
        <v>1292</v>
      </c>
      <c r="I456" s="56">
        <v>1421</v>
      </c>
      <c r="J456" s="56" t="s">
        <v>48</v>
      </c>
      <c r="K456" s="8" t="s">
        <v>43</v>
      </c>
    </row>
    <row r="457" spans="1:11" x14ac:dyDescent="0.25">
      <c r="A457" s="54">
        <v>64</v>
      </c>
      <c r="B457" s="56">
        <v>1301</v>
      </c>
      <c r="C457" s="71">
        <v>114.97</v>
      </c>
      <c r="D457" s="85">
        <f t="shared" si="40"/>
        <v>1237.5370799999998</v>
      </c>
      <c r="E457" s="56">
        <v>5.03</v>
      </c>
      <c r="F457" s="62">
        <f t="shared" si="39"/>
        <v>54.142919999999997</v>
      </c>
      <c r="G457" s="56">
        <v>120</v>
      </c>
      <c r="H457" s="56">
        <v>1292</v>
      </c>
      <c r="I457" s="56">
        <v>1421</v>
      </c>
      <c r="J457" s="56" t="s">
        <v>66</v>
      </c>
      <c r="K457" s="8" t="s">
        <v>43</v>
      </c>
    </row>
    <row r="458" spans="1:11" x14ac:dyDescent="0.25">
      <c r="A458" s="54">
        <v>65</v>
      </c>
      <c r="B458" s="56">
        <v>1401</v>
      </c>
      <c r="C458" s="71">
        <v>114.97</v>
      </c>
      <c r="D458" s="85">
        <f t="shared" si="40"/>
        <v>1237.5370799999998</v>
      </c>
      <c r="E458" s="56">
        <v>5.03</v>
      </c>
      <c r="F458" s="62">
        <f t="shared" si="39"/>
        <v>54.142919999999997</v>
      </c>
      <c r="G458" s="56">
        <v>120</v>
      </c>
      <c r="H458" s="56">
        <v>1292</v>
      </c>
      <c r="I458" s="56">
        <v>1421</v>
      </c>
      <c r="J458" s="56" t="s">
        <v>66</v>
      </c>
      <c r="K458" s="8" t="s">
        <v>43</v>
      </c>
    </row>
    <row r="459" spans="1:11" x14ac:dyDescent="0.25">
      <c r="A459" s="54">
        <v>66</v>
      </c>
      <c r="B459" s="56">
        <v>1501</v>
      </c>
      <c r="C459" s="71">
        <v>114.97</v>
      </c>
      <c r="D459" s="85">
        <f t="shared" si="40"/>
        <v>1237.5370799999998</v>
      </c>
      <c r="E459" s="56">
        <v>5.03</v>
      </c>
      <c r="F459" s="62">
        <f t="shared" si="39"/>
        <v>54.142919999999997</v>
      </c>
      <c r="G459" s="56">
        <v>120</v>
      </c>
      <c r="H459" s="56">
        <v>1292</v>
      </c>
      <c r="I459" s="56">
        <v>1421</v>
      </c>
      <c r="J459" s="56" t="s">
        <v>66</v>
      </c>
      <c r="K459" s="8" t="s">
        <v>43</v>
      </c>
    </row>
    <row r="460" spans="1:11" x14ac:dyDescent="0.25">
      <c r="A460" s="54">
        <v>67</v>
      </c>
      <c r="B460" s="56">
        <v>1601</v>
      </c>
      <c r="C460" s="71">
        <v>114.97</v>
      </c>
      <c r="D460" s="85">
        <f t="shared" si="40"/>
        <v>1237.5370799999998</v>
      </c>
      <c r="E460" s="56">
        <v>5.03</v>
      </c>
      <c r="F460" s="62">
        <f t="shared" si="39"/>
        <v>54.142919999999997</v>
      </c>
      <c r="G460" s="56">
        <v>120</v>
      </c>
      <c r="H460" s="56">
        <v>1292</v>
      </c>
      <c r="I460" s="56">
        <v>1421</v>
      </c>
      <c r="J460" s="56" t="s">
        <v>66</v>
      </c>
      <c r="K460" s="8" t="s">
        <v>43</v>
      </c>
    </row>
    <row r="461" spans="1:11" x14ac:dyDescent="0.25">
      <c r="A461" s="54">
        <v>68</v>
      </c>
      <c r="B461" s="56">
        <v>1701</v>
      </c>
      <c r="C461" s="71">
        <v>114.97</v>
      </c>
      <c r="D461" s="85">
        <f t="shared" si="40"/>
        <v>1237.5370799999998</v>
      </c>
      <c r="E461" s="56">
        <v>5.03</v>
      </c>
      <c r="F461" s="62">
        <f t="shared" si="39"/>
        <v>54.142919999999997</v>
      </c>
      <c r="G461" s="56">
        <v>120</v>
      </c>
      <c r="H461" s="56">
        <v>1292</v>
      </c>
      <c r="I461" s="56">
        <v>1421</v>
      </c>
      <c r="J461" s="56" t="s">
        <v>66</v>
      </c>
      <c r="K461" s="8" t="s">
        <v>43</v>
      </c>
    </row>
    <row r="462" spans="1:11" x14ac:dyDescent="0.25">
      <c r="A462" s="54">
        <v>69</v>
      </c>
      <c r="B462" s="56">
        <v>1801</v>
      </c>
      <c r="C462" s="71">
        <v>114.97</v>
      </c>
      <c r="D462" s="85">
        <f t="shared" si="40"/>
        <v>1237.5370799999998</v>
      </c>
      <c r="E462" s="56">
        <v>5.03</v>
      </c>
      <c r="F462" s="62">
        <f t="shared" si="39"/>
        <v>54.142919999999997</v>
      </c>
      <c r="G462" s="56">
        <v>120</v>
      </c>
      <c r="H462" s="56">
        <v>1292</v>
      </c>
      <c r="I462" s="56">
        <v>1421</v>
      </c>
      <c r="J462" s="56" t="s">
        <v>66</v>
      </c>
      <c r="K462" s="8" t="s">
        <v>43</v>
      </c>
    </row>
    <row r="463" spans="1:11" x14ac:dyDescent="0.25">
      <c r="A463" s="65">
        <v>17</v>
      </c>
    </row>
    <row r="464" spans="1:11" x14ac:dyDescent="0.25">
      <c r="B464" s="196" t="s">
        <v>69</v>
      </c>
      <c r="C464" s="196"/>
      <c r="D464" s="196"/>
      <c r="E464" s="196"/>
      <c r="F464" s="196"/>
      <c r="G464" s="196"/>
      <c r="H464" s="196"/>
      <c r="I464" s="196"/>
      <c r="J464" s="196"/>
    </row>
    <row r="465" spans="1:11" x14ac:dyDescent="0.25">
      <c r="A465" s="57" t="s">
        <v>1</v>
      </c>
      <c r="B465" s="70" t="s">
        <v>0</v>
      </c>
      <c r="C465" s="70" t="s">
        <v>57</v>
      </c>
      <c r="D465" s="70"/>
      <c r="E465" s="70" t="s">
        <v>58</v>
      </c>
      <c r="F465" s="70"/>
      <c r="G465" s="70" t="s">
        <v>59</v>
      </c>
      <c r="H465" s="70" t="s">
        <v>60</v>
      </c>
      <c r="I465" s="70" t="s">
        <v>9</v>
      </c>
    </row>
    <row r="466" spans="1:11" x14ac:dyDescent="0.25">
      <c r="A466" s="54">
        <v>1</v>
      </c>
      <c r="B466" s="24" t="s">
        <v>72</v>
      </c>
      <c r="C466" s="24">
        <v>94.02</v>
      </c>
      <c r="D466" s="85">
        <f>C466*10.764</f>
        <v>1012.0312799999999</v>
      </c>
      <c r="E466" s="24">
        <v>0</v>
      </c>
      <c r="F466" s="24">
        <f>E466*10.764</f>
        <v>0</v>
      </c>
      <c r="G466" s="56">
        <f>ROUND(E466+C466,0)</f>
        <v>94</v>
      </c>
      <c r="H466" s="56">
        <f>ROUND(G466*10.764,0)</f>
        <v>1012</v>
      </c>
      <c r="I466" s="56">
        <f>ROUND(H466*1.1,0)</f>
        <v>1113</v>
      </c>
      <c r="J466" s="24" t="s">
        <v>37</v>
      </c>
      <c r="K466" s="52" t="s">
        <v>43</v>
      </c>
    </row>
    <row r="467" spans="1:11" x14ac:dyDescent="0.25">
      <c r="A467" s="57" t="s">
        <v>1</v>
      </c>
      <c r="B467" s="70" t="s">
        <v>0</v>
      </c>
      <c r="C467" s="70" t="s">
        <v>57</v>
      </c>
      <c r="D467" s="85"/>
      <c r="E467" s="70" t="s">
        <v>58</v>
      </c>
      <c r="F467" s="24" t="e">
        <f t="shared" ref="F467:F530" si="41">E467*10.764</f>
        <v>#VALUE!</v>
      </c>
      <c r="G467" s="70" t="s">
        <v>59</v>
      </c>
      <c r="H467" s="70" t="s">
        <v>60</v>
      </c>
      <c r="I467" s="70" t="s">
        <v>9</v>
      </c>
      <c r="J467" s="70"/>
    </row>
    <row r="468" spans="1:11" x14ac:dyDescent="0.25">
      <c r="A468" s="54">
        <v>2</v>
      </c>
      <c r="B468" s="56">
        <v>203</v>
      </c>
      <c r="C468" s="71">
        <v>72.27</v>
      </c>
      <c r="D468" s="85">
        <f t="shared" ref="D468:D530" si="42">C468*10.764</f>
        <v>777.91427999999996</v>
      </c>
      <c r="E468" s="56">
        <v>0</v>
      </c>
      <c r="F468" s="24">
        <f t="shared" si="41"/>
        <v>0</v>
      </c>
      <c r="G468" s="56">
        <v>72</v>
      </c>
      <c r="H468" s="56">
        <v>775</v>
      </c>
      <c r="I468" s="56">
        <v>853</v>
      </c>
      <c r="J468" s="56" t="s">
        <v>37</v>
      </c>
      <c r="K468" s="8" t="s">
        <v>42</v>
      </c>
    </row>
    <row r="469" spans="1:11" x14ac:dyDescent="0.25">
      <c r="A469" s="54">
        <v>3</v>
      </c>
      <c r="B469" s="56">
        <v>303</v>
      </c>
      <c r="C469" s="71">
        <v>72.27</v>
      </c>
      <c r="D469" s="85">
        <f t="shared" si="42"/>
        <v>777.91427999999996</v>
      </c>
      <c r="E469" s="56">
        <v>0</v>
      </c>
      <c r="F469" s="24">
        <f t="shared" si="41"/>
        <v>0</v>
      </c>
      <c r="G469" s="56">
        <v>72</v>
      </c>
      <c r="H469" s="56">
        <v>775</v>
      </c>
      <c r="I469" s="56">
        <v>853</v>
      </c>
      <c r="J469" s="56" t="s">
        <v>37</v>
      </c>
      <c r="K469" s="8" t="s">
        <v>42</v>
      </c>
    </row>
    <row r="470" spans="1:11" x14ac:dyDescent="0.25">
      <c r="A470" s="54">
        <v>4</v>
      </c>
      <c r="B470" s="56">
        <v>403</v>
      </c>
      <c r="C470" s="71">
        <v>72.27</v>
      </c>
      <c r="D470" s="85">
        <f t="shared" si="42"/>
        <v>777.91427999999996</v>
      </c>
      <c r="E470" s="56">
        <v>0</v>
      </c>
      <c r="F470" s="24">
        <f t="shared" si="41"/>
        <v>0</v>
      </c>
      <c r="G470" s="56">
        <v>72</v>
      </c>
      <c r="H470" s="56">
        <v>775</v>
      </c>
      <c r="I470" s="56">
        <v>853</v>
      </c>
      <c r="J470" s="56" t="s">
        <v>37</v>
      </c>
      <c r="K470" s="8" t="s">
        <v>42</v>
      </c>
    </row>
    <row r="471" spans="1:11" x14ac:dyDescent="0.25">
      <c r="A471" s="54">
        <v>5</v>
      </c>
      <c r="B471" s="56">
        <v>503</v>
      </c>
      <c r="C471" s="71">
        <v>72.27</v>
      </c>
      <c r="D471" s="85">
        <f t="shared" si="42"/>
        <v>777.91427999999996</v>
      </c>
      <c r="E471" s="56">
        <v>0</v>
      </c>
      <c r="F471" s="24">
        <f t="shared" si="41"/>
        <v>0</v>
      </c>
      <c r="G471" s="56">
        <v>72</v>
      </c>
      <c r="H471" s="56">
        <v>775</v>
      </c>
      <c r="I471" s="56">
        <v>853</v>
      </c>
      <c r="J471" s="56" t="s">
        <v>37</v>
      </c>
      <c r="K471" s="8" t="s">
        <v>42</v>
      </c>
    </row>
    <row r="472" spans="1:11" x14ac:dyDescent="0.25">
      <c r="A472" s="65">
        <v>4</v>
      </c>
      <c r="D472" s="85"/>
      <c r="F472" s="24">
        <f t="shared" si="41"/>
        <v>0</v>
      </c>
    </row>
    <row r="473" spans="1:11" x14ac:dyDescent="0.25">
      <c r="A473" s="57" t="s">
        <v>1</v>
      </c>
      <c r="B473" s="70" t="s">
        <v>0</v>
      </c>
      <c r="C473" s="70" t="s">
        <v>57</v>
      </c>
      <c r="D473" s="85"/>
      <c r="E473" s="70" t="s">
        <v>58</v>
      </c>
      <c r="F473" s="24" t="e">
        <f t="shared" si="41"/>
        <v>#VALUE!</v>
      </c>
      <c r="G473" s="70" t="s">
        <v>59</v>
      </c>
      <c r="H473" s="70" t="s">
        <v>60</v>
      </c>
      <c r="I473" s="70" t="s">
        <v>9</v>
      </c>
      <c r="J473" s="70"/>
    </row>
    <row r="474" spans="1:11" x14ac:dyDescent="0.25">
      <c r="A474" s="54">
        <v>6</v>
      </c>
      <c r="B474" s="56">
        <v>703</v>
      </c>
      <c r="C474" s="71">
        <v>79.66</v>
      </c>
      <c r="D474" s="85">
        <f t="shared" si="42"/>
        <v>857.46023999999989</v>
      </c>
      <c r="E474" s="56">
        <v>0</v>
      </c>
      <c r="F474" s="24">
        <f t="shared" si="41"/>
        <v>0</v>
      </c>
      <c r="G474" s="56">
        <v>80</v>
      </c>
      <c r="H474" s="56">
        <v>861</v>
      </c>
      <c r="I474" s="56">
        <v>947</v>
      </c>
      <c r="J474" s="56" t="s">
        <v>37</v>
      </c>
      <c r="K474" s="8" t="s">
        <v>42</v>
      </c>
    </row>
    <row r="475" spans="1:11" x14ac:dyDescent="0.25">
      <c r="A475" s="65">
        <v>1</v>
      </c>
      <c r="D475" s="85"/>
      <c r="F475" s="24">
        <f t="shared" si="41"/>
        <v>0</v>
      </c>
    </row>
    <row r="476" spans="1:11" x14ac:dyDescent="0.25">
      <c r="D476" s="85"/>
      <c r="F476" s="24">
        <f t="shared" si="41"/>
        <v>0</v>
      </c>
    </row>
    <row r="477" spans="1:11" x14ac:dyDescent="0.25">
      <c r="A477" s="57" t="s">
        <v>1</v>
      </c>
      <c r="B477" s="70" t="s">
        <v>0</v>
      </c>
      <c r="C477" s="70" t="s">
        <v>57</v>
      </c>
      <c r="D477" s="85"/>
      <c r="E477" s="70" t="s">
        <v>58</v>
      </c>
      <c r="F477" s="24" t="e">
        <f t="shared" si="41"/>
        <v>#VALUE!</v>
      </c>
      <c r="G477" s="70" t="s">
        <v>59</v>
      </c>
      <c r="H477" s="70" t="s">
        <v>60</v>
      </c>
      <c r="I477" s="70" t="s">
        <v>9</v>
      </c>
      <c r="J477" s="70"/>
    </row>
    <row r="478" spans="1:11" x14ac:dyDescent="0.25">
      <c r="A478" s="54">
        <v>7</v>
      </c>
      <c r="B478" s="56">
        <v>603</v>
      </c>
      <c r="C478" s="71">
        <v>79.709999999999994</v>
      </c>
      <c r="D478" s="85">
        <f t="shared" si="42"/>
        <v>857.99843999999985</v>
      </c>
      <c r="E478" s="56">
        <v>0</v>
      </c>
      <c r="F478" s="24">
        <f t="shared" si="41"/>
        <v>0</v>
      </c>
      <c r="G478" s="56">
        <v>80</v>
      </c>
      <c r="H478" s="56">
        <v>861</v>
      </c>
      <c r="I478" s="56">
        <v>947</v>
      </c>
      <c r="J478" s="56" t="s">
        <v>37</v>
      </c>
      <c r="K478" s="8" t="s">
        <v>42</v>
      </c>
    </row>
    <row r="479" spans="1:11" x14ac:dyDescent="0.25">
      <c r="A479" s="54">
        <v>8</v>
      </c>
      <c r="B479" s="56">
        <v>803</v>
      </c>
      <c r="C479" s="71">
        <v>79.709999999999994</v>
      </c>
      <c r="D479" s="85">
        <f t="shared" si="42"/>
        <v>857.99843999999985</v>
      </c>
      <c r="E479" s="56">
        <v>0</v>
      </c>
      <c r="F479" s="24">
        <f t="shared" si="41"/>
        <v>0</v>
      </c>
      <c r="G479" s="56">
        <v>80</v>
      </c>
      <c r="H479" s="56">
        <v>861</v>
      </c>
      <c r="I479" s="56">
        <v>947</v>
      </c>
      <c r="J479" s="56" t="s">
        <v>37</v>
      </c>
      <c r="K479" s="8" t="s">
        <v>42</v>
      </c>
    </row>
    <row r="480" spans="1:11" x14ac:dyDescent="0.25">
      <c r="A480" s="54">
        <v>9</v>
      </c>
      <c r="B480" s="56">
        <v>903</v>
      </c>
      <c r="C480" s="71">
        <v>79.709999999999994</v>
      </c>
      <c r="D480" s="85">
        <f t="shared" si="42"/>
        <v>857.99843999999985</v>
      </c>
      <c r="E480" s="56">
        <v>0</v>
      </c>
      <c r="F480" s="24">
        <f t="shared" si="41"/>
        <v>0</v>
      </c>
      <c r="G480" s="56">
        <v>80</v>
      </c>
      <c r="H480" s="56">
        <v>861</v>
      </c>
      <c r="I480" s="56">
        <v>947</v>
      </c>
      <c r="J480" s="56" t="s">
        <v>37</v>
      </c>
      <c r="K480" s="8" t="s">
        <v>42</v>
      </c>
    </row>
    <row r="481" spans="1:18" x14ac:dyDescent="0.25">
      <c r="A481" s="54">
        <v>10</v>
      </c>
      <c r="B481" s="56">
        <v>1003</v>
      </c>
      <c r="C481" s="71">
        <v>79.709999999999994</v>
      </c>
      <c r="D481" s="85">
        <f t="shared" si="42"/>
        <v>857.99843999999985</v>
      </c>
      <c r="E481" s="56">
        <v>0</v>
      </c>
      <c r="F481" s="24">
        <f t="shared" si="41"/>
        <v>0</v>
      </c>
      <c r="G481" s="56">
        <v>80</v>
      </c>
      <c r="H481" s="56">
        <v>861</v>
      </c>
      <c r="I481" s="56">
        <v>947</v>
      </c>
      <c r="J481" s="56" t="s">
        <v>37</v>
      </c>
      <c r="K481" s="8" t="s">
        <v>42</v>
      </c>
    </row>
    <row r="482" spans="1:18" x14ac:dyDescent="0.25">
      <c r="A482" s="54">
        <v>11</v>
      </c>
      <c r="B482" s="56">
        <v>1103</v>
      </c>
      <c r="C482" s="71">
        <v>79.709999999999994</v>
      </c>
      <c r="D482" s="85">
        <f t="shared" si="42"/>
        <v>857.99843999999985</v>
      </c>
      <c r="E482" s="56">
        <v>0</v>
      </c>
      <c r="F482" s="24">
        <f t="shared" si="41"/>
        <v>0</v>
      </c>
      <c r="G482" s="56">
        <v>80</v>
      </c>
      <c r="H482" s="56">
        <v>861</v>
      </c>
      <c r="I482" s="56">
        <v>947</v>
      </c>
      <c r="J482" s="56" t="s">
        <v>37</v>
      </c>
      <c r="K482" s="8" t="s">
        <v>42</v>
      </c>
    </row>
    <row r="483" spans="1:18" x14ac:dyDescent="0.25">
      <c r="A483" s="54">
        <v>12</v>
      </c>
      <c r="B483" s="56">
        <v>1203</v>
      </c>
      <c r="C483" s="71">
        <v>79.709999999999994</v>
      </c>
      <c r="D483" s="85">
        <f t="shared" si="42"/>
        <v>857.99843999999985</v>
      </c>
      <c r="E483" s="56">
        <v>0</v>
      </c>
      <c r="F483" s="24">
        <f t="shared" si="41"/>
        <v>0</v>
      </c>
      <c r="G483" s="56">
        <v>80</v>
      </c>
      <c r="H483" s="56">
        <v>861</v>
      </c>
      <c r="I483" s="56">
        <v>947</v>
      </c>
      <c r="J483" s="56" t="s">
        <v>37</v>
      </c>
      <c r="K483" s="8" t="s">
        <v>42</v>
      </c>
    </row>
    <row r="484" spans="1:18" x14ac:dyDescent="0.25">
      <c r="A484" s="54">
        <v>13</v>
      </c>
      <c r="B484" s="56">
        <v>1303</v>
      </c>
      <c r="C484" s="71">
        <v>79.709999999999994</v>
      </c>
      <c r="D484" s="85">
        <f t="shared" si="42"/>
        <v>857.99843999999985</v>
      </c>
      <c r="E484" s="56">
        <v>0</v>
      </c>
      <c r="F484" s="24">
        <f t="shared" si="41"/>
        <v>0</v>
      </c>
      <c r="G484" s="56">
        <v>80</v>
      </c>
      <c r="H484" s="56">
        <v>861</v>
      </c>
      <c r="I484" s="56">
        <v>947</v>
      </c>
      <c r="J484" s="56" t="s">
        <v>38</v>
      </c>
      <c r="K484" s="8" t="s">
        <v>42</v>
      </c>
    </row>
    <row r="485" spans="1:18" x14ac:dyDescent="0.25">
      <c r="A485" s="54">
        <v>14</v>
      </c>
      <c r="B485" s="56">
        <v>1403</v>
      </c>
      <c r="C485" s="71">
        <v>79.709999999999994</v>
      </c>
      <c r="D485" s="85">
        <f t="shared" si="42"/>
        <v>857.99843999999985</v>
      </c>
      <c r="E485" s="56">
        <v>0</v>
      </c>
      <c r="F485" s="24">
        <f t="shared" si="41"/>
        <v>0</v>
      </c>
      <c r="G485" s="56">
        <v>80</v>
      </c>
      <c r="H485" s="56">
        <v>861</v>
      </c>
      <c r="I485" s="56">
        <v>947</v>
      </c>
      <c r="J485" s="56" t="s">
        <v>37</v>
      </c>
      <c r="K485" s="8" t="s">
        <v>42</v>
      </c>
    </row>
    <row r="486" spans="1:18" x14ac:dyDescent="0.25">
      <c r="A486" s="54">
        <v>15</v>
      </c>
      <c r="B486" s="56">
        <v>1503</v>
      </c>
      <c r="C486" s="71">
        <v>79.709999999999994</v>
      </c>
      <c r="D486" s="85">
        <f t="shared" si="42"/>
        <v>857.99843999999985</v>
      </c>
      <c r="E486" s="56">
        <v>0</v>
      </c>
      <c r="F486" s="24">
        <f t="shared" si="41"/>
        <v>0</v>
      </c>
      <c r="G486" s="56">
        <v>80</v>
      </c>
      <c r="H486" s="56">
        <v>861</v>
      </c>
      <c r="I486" s="56">
        <v>947</v>
      </c>
      <c r="J486" s="56" t="s">
        <v>38</v>
      </c>
      <c r="K486" s="8" t="s">
        <v>42</v>
      </c>
    </row>
    <row r="487" spans="1:18" x14ac:dyDescent="0.25">
      <c r="A487" s="54">
        <v>16</v>
      </c>
      <c r="B487" s="56">
        <v>1603</v>
      </c>
      <c r="C487" s="71">
        <v>79.709999999999994</v>
      </c>
      <c r="D487" s="85">
        <f t="shared" si="42"/>
        <v>857.99843999999985</v>
      </c>
      <c r="E487" s="56">
        <v>0</v>
      </c>
      <c r="F487" s="24">
        <f t="shared" si="41"/>
        <v>0</v>
      </c>
      <c r="G487" s="56">
        <v>80</v>
      </c>
      <c r="H487" s="56">
        <v>861</v>
      </c>
      <c r="I487" s="56">
        <v>947</v>
      </c>
      <c r="J487" s="56" t="s">
        <v>38</v>
      </c>
      <c r="K487" s="8" t="s">
        <v>42</v>
      </c>
    </row>
    <row r="488" spans="1:18" x14ac:dyDescent="0.25">
      <c r="A488" s="54">
        <v>17</v>
      </c>
      <c r="B488" s="56">
        <v>1703</v>
      </c>
      <c r="C488" s="71">
        <v>79.709999999999994</v>
      </c>
      <c r="D488" s="85">
        <f t="shared" si="42"/>
        <v>857.99843999999985</v>
      </c>
      <c r="E488" s="56">
        <v>0</v>
      </c>
      <c r="F488" s="24">
        <f t="shared" si="41"/>
        <v>0</v>
      </c>
      <c r="G488" s="56">
        <v>80</v>
      </c>
      <c r="H488" s="56">
        <v>861</v>
      </c>
      <c r="I488" s="56">
        <v>947</v>
      </c>
      <c r="J488" s="56" t="s">
        <v>38</v>
      </c>
      <c r="K488" s="8" t="s">
        <v>42</v>
      </c>
    </row>
    <row r="489" spans="1:18" x14ac:dyDescent="0.25">
      <c r="A489" s="54">
        <v>18</v>
      </c>
      <c r="B489" s="56">
        <v>1803</v>
      </c>
      <c r="C489" s="71">
        <v>79.709999999999994</v>
      </c>
      <c r="D489" s="85">
        <f t="shared" si="42"/>
        <v>857.99843999999985</v>
      </c>
      <c r="E489" s="56">
        <v>0</v>
      </c>
      <c r="F489" s="24">
        <f t="shared" si="41"/>
        <v>0</v>
      </c>
      <c r="G489" s="56">
        <v>80</v>
      </c>
      <c r="H489" s="56">
        <v>861</v>
      </c>
      <c r="I489" s="56">
        <v>947</v>
      </c>
      <c r="J489" s="56" t="s">
        <v>38</v>
      </c>
      <c r="K489" s="8" t="s">
        <v>42</v>
      </c>
      <c r="Q489" s="50"/>
    </row>
    <row r="490" spans="1:18" x14ac:dyDescent="0.25">
      <c r="A490" s="65">
        <v>12</v>
      </c>
      <c r="D490" s="85"/>
      <c r="F490" s="24">
        <f t="shared" si="41"/>
        <v>0</v>
      </c>
      <c r="R490" s="8" t="s">
        <v>55</v>
      </c>
    </row>
    <row r="491" spans="1:18" x14ac:dyDescent="0.25">
      <c r="A491" s="57" t="s">
        <v>1</v>
      </c>
      <c r="B491" s="70" t="s">
        <v>0</v>
      </c>
      <c r="C491" s="70" t="s">
        <v>57</v>
      </c>
      <c r="D491" s="85"/>
      <c r="E491" s="70" t="s">
        <v>58</v>
      </c>
      <c r="F491" s="24" t="e">
        <f t="shared" si="41"/>
        <v>#VALUE!</v>
      </c>
      <c r="G491" s="70" t="s">
        <v>59</v>
      </c>
      <c r="H491" s="70" t="s">
        <v>60</v>
      </c>
      <c r="I491" s="70" t="s">
        <v>9</v>
      </c>
      <c r="J491" s="70"/>
      <c r="R491" s="8">
        <f>2+4+1+1+1+4+1+3+2+2+1+1+1+5+11+1+1+4+4</f>
        <v>50</v>
      </c>
    </row>
    <row r="492" spans="1:18" x14ac:dyDescent="0.25">
      <c r="A492" s="54">
        <v>19</v>
      </c>
      <c r="B492" s="56">
        <v>202</v>
      </c>
      <c r="C492" s="71">
        <v>93.4</v>
      </c>
      <c r="D492" s="85">
        <f t="shared" si="42"/>
        <v>1005.3576</v>
      </c>
      <c r="E492" s="56">
        <v>0</v>
      </c>
      <c r="F492" s="24">
        <f t="shared" si="41"/>
        <v>0</v>
      </c>
      <c r="G492" s="56">
        <v>93</v>
      </c>
      <c r="H492" s="56">
        <v>1001</v>
      </c>
      <c r="I492" s="56">
        <v>1101</v>
      </c>
      <c r="J492" s="56" t="s">
        <v>37</v>
      </c>
      <c r="K492" s="8" t="s">
        <v>43</v>
      </c>
    </row>
    <row r="493" spans="1:18" x14ac:dyDescent="0.25">
      <c r="A493" s="54">
        <v>20</v>
      </c>
      <c r="B493" s="56">
        <v>302</v>
      </c>
      <c r="C493" s="71">
        <v>93.4</v>
      </c>
      <c r="D493" s="85">
        <f t="shared" si="42"/>
        <v>1005.3576</v>
      </c>
      <c r="E493" s="56">
        <v>0</v>
      </c>
      <c r="F493" s="24">
        <f t="shared" si="41"/>
        <v>0</v>
      </c>
      <c r="G493" s="56">
        <v>93</v>
      </c>
      <c r="H493" s="56">
        <v>1001</v>
      </c>
      <c r="I493" s="56">
        <v>1101</v>
      </c>
      <c r="J493" s="56" t="s">
        <v>37</v>
      </c>
      <c r="K493" s="8" t="s">
        <v>43</v>
      </c>
    </row>
    <row r="494" spans="1:18" x14ac:dyDescent="0.25">
      <c r="A494" s="54">
        <v>21</v>
      </c>
      <c r="B494" s="56">
        <v>402</v>
      </c>
      <c r="C494" s="71">
        <v>93.4</v>
      </c>
      <c r="D494" s="85">
        <f t="shared" si="42"/>
        <v>1005.3576</v>
      </c>
      <c r="E494" s="56">
        <v>0</v>
      </c>
      <c r="F494" s="24">
        <f t="shared" si="41"/>
        <v>0</v>
      </c>
      <c r="G494" s="56">
        <v>93</v>
      </c>
      <c r="H494" s="56">
        <v>1001</v>
      </c>
      <c r="I494" s="56">
        <v>1101</v>
      </c>
      <c r="J494" s="56" t="s">
        <v>37</v>
      </c>
      <c r="K494" s="8" t="s">
        <v>43</v>
      </c>
    </row>
    <row r="495" spans="1:18" x14ac:dyDescent="0.25">
      <c r="A495" s="54">
        <v>22</v>
      </c>
      <c r="B495" s="56">
        <v>502</v>
      </c>
      <c r="C495" s="71">
        <v>93.4</v>
      </c>
      <c r="D495" s="85">
        <f t="shared" si="42"/>
        <v>1005.3576</v>
      </c>
      <c r="E495" s="56">
        <v>0</v>
      </c>
      <c r="F495" s="24">
        <f t="shared" si="41"/>
        <v>0</v>
      </c>
      <c r="G495" s="56">
        <v>93</v>
      </c>
      <c r="H495" s="56">
        <v>1001</v>
      </c>
      <c r="I495" s="56">
        <v>1101</v>
      </c>
      <c r="J495" s="56" t="s">
        <v>38</v>
      </c>
      <c r="K495" s="8" t="s">
        <v>43</v>
      </c>
    </row>
    <row r="496" spans="1:18" x14ac:dyDescent="0.25">
      <c r="A496" s="65">
        <v>4</v>
      </c>
      <c r="D496" s="85"/>
      <c r="F496" s="24">
        <f t="shared" si="41"/>
        <v>0</v>
      </c>
    </row>
    <row r="497" spans="1:11" x14ac:dyDescent="0.25">
      <c r="D497" s="85"/>
      <c r="F497" s="24">
        <f t="shared" si="41"/>
        <v>0</v>
      </c>
    </row>
    <row r="498" spans="1:11" x14ac:dyDescent="0.25">
      <c r="A498" s="57" t="s">
        <v>1</v>
      </c>
      <c r="B498" s="70" t="s">
        <v>0</v>
      </c>
      <c r="C498" s="70" t="s">
        <v>57</v>
      </c>
      <c r="D498" s="85"/>
      <c r="E498" s="70" t="s">
        <v>58</v>
      </c>
      <c r="F498" s="24" t="e">
        <f t="shared" si="41"/>
        <v>#VALUE!</v>
      </c>
      <c r="G498" s="70" t="s">
        <v>59</v>
      </c>
      <c r="H498" s="70" t="s">
        <v>60</v>
      </c>
      <c r="I498" s="70" t="s">
        <v>9</v>
      </c>
      <c r="J498" s="70"/>
    </row>
    <row r="499" spans="1:11" x14ac:dyDescent="0.25">
      <c r="A499" s="54">
        <v>23</v>
      </c>
      <c r="B499" s="56">
        <v>602</v>
      </c>
      <c r="C499" s="71">
        <v>93.43</v>
      </c>
      <c r="D499" s="85">
        <f t="shared" si="42"/>
        <v>1005.68052</v>
      </c>
      <c r="E499" s="56">
        <v>0</v>
      </c>
      <c r="F499" s="24">
        <f t="shared" si="41"/>
        <v>0</v>
      </c>
      <c r="G499" s="56">
        <v>93</v>
      </c>
      <c r="H499" s="56">
        <v>1001</v>
      </c>
      <c r="I499" s="56">
        <v>1101</v>
      </c>
      <c r="J499" s="56" t="s">
        <v>37</v>
      </c>
      <c r="K499" s="8" t="s">
        <v>43</v>
      </c>
    </row>
    <row r="500" spans="1:11" x14ac:dyDescent="0.25">
      <c r="A500" s="54">
        <v>24</v>
      </c>
      <c r="B500" s="56">
        <v>802</v>
      </c>
      <c r="C500" s="71">
        <v>93.43</v>
      </c>
      <c r="D500" s="85">
        <f t="shared" si="42"/>
        <v>1005.68052</v>
      </c>
      <c r="E500" s="56">
        <v>0</v>
      </c>
      <c r="F500" s="24">
        <f t="shared" si="41"/>
        <v>0</v>
      </c>
      <c r="G500" s="56">
        <v>93</v>
      </c>
      <c r="H500" s="56">
        <v>1001</v>
      </c>
      <c r="I500" s="56">
        <v>1101</v>
      </c>
      <c r="J500" s="56" t="s">
        <v>37</v>
      </c>
      <c r="K500" s="8" t="s">
        <v>43</v>
      </c>
    </row>
    <row r="501" spans="1:11" x14ac:dyDescent="0.25">
      <c r="A501" s="54">
        <v>25</v>
      </c>
      <c r="B501" s="56">
        <v>902</v>
      </c>
      <c r="C501" s="71">
        <v>93.43</v>
      </c>
      <c r="D501" s="85">
        <f t="shared" si="42"/>
        <v>1005.68052</v>
      </c>
      <c r="E501" s="56">
        <v>0</v>
      </c>
      <c r="F501" s="24">
        <f t="shared" si="41"/>
        <v>0</v>
      </c>
      <c r="G501" s="56">
        <v>93</v>
      </c>
      <c r="H501" s="56">
        <v>1001</v>
      </c>
      <c r="I501" s="56">
        <v>1101</v>
      </c>
      <c r="J501" s="56" t="s">
        <v>37</v>
      </c>
      <c r="K501" s="8" t="s">
        <v>43</v>
      </c>
    </row>
    <row r="502" spans="1:11" x14ac:dyDescent="0.25">
      <c r="A502" s="54">
        <v>26</v>
      </c>
      <c r="B502" s="56">
        <v>1002</v>
      </c>
      <c r="C502" s="71">
        <v>93.43</v>
      </c>
      <c r="D502" s="85">
        <f t="shared" si="42"/>
        <v>1005.68052</v>
      </c>
      <c r="E502" s="56">
        <v>0</v>
      </c>
      <c r="F502" s="24">
        <f t="shared" si="41"/>
        <v>0</v>
      </c>
      <c r="G502" s="56">
        <v>93</v>
      </c>
      <c r="H502" s="56">
        <v>1001</v>
      </c>
      <c r="I502" s="56">
        <v>1101</v>
      </c>
      <c r="J502" s="56" t="s">
        <v>37</v>
      </c>
      <c r="K502" s="8" t="s">
        <v>43</v>
      </c>
    </row>
    <row r="503" spans="1:11" x14ac:dyDescent="0.25">
      <c r="A503" s="54">
        <v>27</v>
      </c>
      <c r="B503" s="56">
        <v>1102</v>
      </c>
      <c r="C503" s="71">
        <v>93.43</v>
      </c>
      <c r="D503" s="85">
        <f t="shared" si="42"/>
        <v>1005.68052</v>
      </c>
      <c r="E503" s="56">
        <v>0</v>
      </c>
      <c r="F503" s="24">
        <f t="shared" si="41"/>
        <v>0</v>
      </c>
      <c r="G503" s="56">
        <v>93</v>
      </c>
      <c r="H503" s="56">
        <v>1001</v>
      </c>
      <c r="I503" s="56">
        <v>1101</v>
      </c>
      <c r="J503" s="56" t="s">
        <v>37</v>
      </c>
      <c r="K503" s="8" t="s">
        <v>43</v>
      </c>
    </row>
    <row r="504" spans="1:11" x14ac:dyDescent="0.25">
      <c r="A504" s="54">
        <v>28</v>
      </c>
      <c r="B504" s="56">
        <v>1202</v>
      </c>
      <c r="C504" s="71">
        <v>93.43</v>
      </c>
      <c r="D504" s="85">
        <f t="shared" si="42"/>
        <v>1005.68052</v>
      </c>
      <c r="E504" s="56">
        <v>0</v>
      </c>
      <c r="F504" s="24">
        <f t="shared" si="41"/>
        <v>0</v>
      </c>
      <c r="G504" s="56">
        <v>93</v>
      </c>
      <c r="H504" s="56">
        <v>1001</v>
      </c>
      <c r="I504" s="56">
        <v>1101</v>
      </c>
      <c r="J504" s="56" t="s">
        <v>37</v>
      </c>
      <c r="K504" s="8" t="s">
        <v>43</v>
      </c>
    </row>
    <row r="505" spans="1:11" x14ac:dyDescent="0.25">
      <c r="A505" s="65">
        <v>6</v>
      </c>
      <c r="D505" s="85"/>
      <c r="F505" s="24">
        <f t="shared" si="41"/>
        <v>0</v>
      </c>
    </row>
    <row r="506" spans="1:11" x14ac:dyDescent="0.25">
      <c r="A506" s="57" t="s">
        <v>1</v>
      </c>
      <c r="B506" s="70" t="s">
        <v>0</v>
      </c>
      <c r="C506" s="70" t="s">
        <v>57</v>
      </c>
      <c r="D506" s="85"/>
      <c r="E506" s="70" t="s">
        <v>58</v>
      </c>
      <c r="F506" s="24"/>
      <c r="G506" s="70" t="s">
        <v>59</v>
      </c>
      <c r="H506" s="70" t="s">
        <v>60</v>
      </c>
      <c r="I506" s="70" t="s">
        <v>9</v>
      </c>
      <c r="J506" s="70"/>
    </row>
    <row r="507" spans="1:11" x14ac:dyDescent="0.25">
      <c r="A507" s="54">
        <v>29</v>
      </c>
      <c r="B507" s="56">
        <v>1302</v>
      </c>
      <c r="C507" s="71">
        <v>102.73</v>
      </c>
      <c r="D507" s="85">
        <f t="shared" si="42"/>
        <v>1105.7857200000001</v>
      </c>
      <c r="E507" s="56">
        <v>10.45</v>
      </c>
      <c r="F507" s="85">
        <f t="shared" si="41"/>
        <v>112.48379999999999</v>
      </c>
      <c r="G507" s="56">
        <v>113</v>
      </c>
      <c r="H507" s="56">
        <v>1216</v>
      </c>
      <c r="I507" s="56">
        <v>1338</v>
      </c>
      <c r="J507" s="56" t="s">
        <v>37</v>
      </c>
      <c r="K507" s="8" t="s">
        <v>43</v>
      </c>
    </row>
    <row r="508" spans="1:11" x14ac:dyDescent="0.25">
      <c r="A508" s="54">
        <v>30</v>
      </c>
      <c r="B508" s="56">
        <v>1502</v>
      </c>
      <c r="C508" s="71">
        <v>102.73</v>
      </c>
      <c r="D508" s="85">
        <f t="shared" si="42"/>
        <v>1105.7857200000001</v>
      </c>
      <c r="E508" s="56">
        <v>10.45</v>
      </c>
      <c r="F508" s="85">
        <f t="shared" si="41"/>
        <v>112.48379999999999</v>
      </c>
      <c r="G508" s="56">
        <v>113</v>
      </c>
      <c r="H508" s="56">
        <v>1216</v>
      </c>
      <c r="I508" s="56">
        <v>1338</v>
      </c>
      <c r="J508" s="56" t="s">
        <v>38</v>
      </c>
      <c r="K508" s="8" t="s">
        <v>43</v>
      </c>
    </row>
    <row r="509" spans="1:11" x14ac:dyDescent="0.25">
      <c r="A509" s="54">
        <v>32</v>
      </c>
      <c r="B509" s="56">
        <v>1602</v>
      </c>
      <c r="C509" s="71">
        <v>102.73</v>
      </c>
      <c r="D509" s="85">
        <f t="shared" si="42"/>
        <v>1105.7857200000001</v>
      </c>
      <c r="E509" s="56">
        <v>10.45</v>
      </c>
      <c r="F509" s="85">
        <f t="shared" si="41"/>
        <v>112.48379999999999</v>
      </c>
      <c r="G509" s="56">
        <v>113</v>
      </c>
      <c r="H509" s="56">
        <v>1216</v>
      </c>
      <c r="I509" s="56">
        <v>1338</v>
      </c>
      <c r="J509" s="56" t="s">
        <v>38</v>
      </c>
      <c r="K509" s="8" t="s">
        <v>43</v>
      </c>
    </row>
    <row r="510" spans="1:11" x14ac:dyDescent="0.25">
      <c r="A510" s="54">
        <v>32</v>
      </c>
      <c r="B510" s="56">
        <v>1702</v>
      </c>
      <c r="C510" s="71">
        <v>102.73</v>
      </c>
      <c r="D510" s="85">
        <f t="shared" si="42"/>
        <v>1105.7857200000001</v>
      </c>
      <c r="E510" s="56">
        <v>10.45</v>
      </c>
      <c r="F510" s="85">
        <f t="shared" si="41"/>
        <v>112.48379999999999</v>
      </c>
      <c r="G510" s="56">
        <v>113</v>
      </c>
      <c r="H510" s="56">
        <v>1216</v>
      </c>
      <c r="I510" s="56">
        <v>1338</v>
      </c>
      <c r="J510" s="56" t="s">
        <v>38</v>
      </c>
      <c r="K510" s="8" t="s">
        <v>43</v>
      </c>
    </row>
    <row r="511" spans="1:11" x14ac:dyDescent="0.25">
      <c r="A511" s="54">
        <v>33</v>
      </c>
      <c r="B511" s="56">
        <v>1802</v>
      </c>
      <c r="C511" s="71">
        <v>102.73</v>
      </c>
      <c r="D511" s="85">
        <f t="shared" si="42"/>
        <v>1105.7857200000001</v>
      </c>
      <c r="E511" s="56">
        <v>10.45</v>
      </c>
      <c r="F511" s="85">
        <f t="shared" si="41"/>
        <v>112.48379999999999</v>
      </c>
      <c r="G511" s="56">
        <v>113</v>
      </c>
      <c r="H511" s="56">
        <v>1216</v>
      </c>
      <c r="I511" s="56">
        <v>1338</v>
      </c>
      <c r="J511" s="56" t="s">
        <v>38</v>
      </c>
      <c r="K511" s="8" t="s">
        <v>43</v>
      </c>
    </row>
    <row r="512" spans="1:11" x14ac:dyDescent="0.25">
      <c r="A512" s="65">
        <v>5</v>
      </c>
      <c r="D512" s="85"/>
      <c r="F512" s="85"/>
    </row>
    <row r="513" spans="1:11" x14ac:dyDescent="0.25">
      <c r="A513" s="57" t="s">
        <v>1</v>
      </c>
      <c r="B513" s="70" t="s">
        <v>0</v>
      </c>
      <c r="C513" s="70" t="s">
        <v>57</v>
      </c>
      <c r="D513" s="85"/>
      <c r="E513" s="70" t="s">
        <v>58</v>
      </c>
      <c r="F513" s="85"/>
      <c r="G513" s="70" t="s">
        <v>59</v>
      </c>
      <c r="H513" s="70" t="s">
        <v>60</v>
      </c>
      <c r="I513" s="70" t="s">
        <v>9</v>
      </c>
      <c r="J513" s="70"/>
    </row>
    <row r="514" spans="1:11" x14ac:dyDescent="0.25">
      <c r="A514" s="54">
        <v>34</v>
      </c>
      <c r="B514" s="56">
        <v>201</v>
      </c>
      <c r="C514" s="71">
        <v>140.62</v>
      </c>
      <c r="D514" s="85">
        <f t="shared" si="42"/>
        <v>1513.6336799999999</v>
      </c>
      <c r="E514" s="56">
        <v>0</v>
      </c>
      <c r="F514" s="85">
        <f t="shared" si="41"/>
        <v>0</v>
      </c>
      <c r="G514" s="56">
        <v>141</v>
      </c>
      <c r="H514" s="56">
        <v>1518</v>
      </c>
      <c r="I514" s="56">
        <v>1670</v>
      </c>
      <c r="J514" s="56" t="s">
        <v>37</v>
      </c>
      <c r="K514" s="8" t="s">
        <v>46</v>
      </c>
    </row>
    <row r="515" spans="1:11" x14ac:dyDescent="0.25">
      <c r="A515" s="54">
        <v>35</v>
      </c>
      <c r="B515" s="56">
        <v>301</v>
      </c>
      <c r="C515" s="71">
        <v>140.62</v>
      </c>
      <c r="D515" s="85">
        <f t="shared" si="42"/>
        <v>1513.6336799999999</v>
      </c>
      <c r="E515" s="56">
        <v>0</v>
      </c>
      <c r="F515" s="85">
        <f t="shared" si="41"/>
        <v>0</v>
      </c>
      <c r="G515" s="56">
        <v>141</v>
      </c>
      <c r="H515" s="56">
        <v>1518</v>
      </c>
      <c r="I515" s="56">
        <v>1670</v>
      </c>
      <c r="J515" s="56" t="s">
        <v>37</v>
      </c>
      <c r="K515" s="8" t="s">
        <v>46</v>
      </c>
    </row>
    <row r="516" spans="1:11" x14ac:dyDescent="0.25">
      <c r="A516" s="65">
        <v>2</v>
      </c>
      <c r="D516" s="85"/>
      <c r="F516" s="85">
        <f t="shared" si="41"/>
        <v>0</v>
      </c>
    </row>
    <row r="517" spans="1:11" x14ac:dyDescent="0.25">
      <c r="A517" s="57" t="s">
        <v>1</v>
      </c>
      <c r="B517" s="70" t="s">
        <v>0</v>
      </c>
      <c r="C517" s="70" t="s">
        <v>57</v>
      </c>
      <c r="D517" s="85"/>
      <c r="E517" s="70" t="s">
        <v>58</v>
      </c>
      <c r="F517" s="85"/>
      <c r="G517" s="70" t="s">
        <v>59</v>
      </c>
      <c r="H517" s="70" t="s">
        <v>60</v>
      </c>
      <c r="I517" s="70" t="s">
        <v>9</v>
      </c>
      <c r="J517" s="70"/>
    </row>
    <row r="518" spans="1:11" x14ac:dyDescent="0.25">
      <c r="A518" s="54">
        <v>36</v>
      </c>
      <c r="B518" s="56">
        <v>401</v>
      </c>
      <c r="C518" s="71">
        <v>148.37</v>
      </c>
      <c r="D518" s="85">
        <f t="shared" si="42"/>
        <v>1597.05468</v>
      </c>
      <c r="E518" s="56">
        <v>9.1999999999999993</v>
      </c>
      <c r="F518" s="85">
        <f t="shared" si="41"/>
        <v>99.02879999999999</v>
      </c>
      <c r="G518" s="56">
        <v>158</v>
      </c>
      <c r="H518" s="56">
        <v>1701</v>
      </c>
      <c r="I518" s="56">
        <v>1871</v>
      </c>
      <c r="J518" s="56" t="s">
        <v>37</v>
      </c>
      <c r="K518" s="8" t="s">
        <v>46</v>
      </c>
    </row>
    <row r="519" spans="1:11" x14ac:dyDescent="0.25">
      <c r="A519" s="54">
        <v>37</v>
      </c>
      <c r="B519" s="56">
        <v>501</v>
      </c>
      <c r="C519" s="71">
        <v>148.37</v>
      </c>
      <c r="D519" s="85">
        <f t="shared" si="42"/>
        <v>1597.05468</v>
      </c>
      <c r="E519" s="56">
        <v>9.1999999999999993</v>
      </c>
      <c r="F519" s="85">
        <f t="shared" si="41"/>
        <v>99.02879999999999</v>
      </c>
      <c r="G519" s="56">
        <v>158</v>
      </c>
      <c r="H519" s="56">
        <v>1701</v>
      </c>
      <c r="I519" s="56">
        <v>1871</v>
      </c>
      <c r="J519" s="56" t="s">
        <v>38</v>
      </c>
      <c r="K519" s="8" t="s">
        <v>46</v>
      </c>
    </row>
    <row r="520" spans="1:11" x14ac:dyDescent="0.25">
      <c r="A520" s="65">
        <v>2</v>
      </c>
      <c r="D520" s="85"/>
      <c r="F520" s="85"/>
    </row>
    <row r="521" spans="1:11" x14ac:dyDescent="0.25">
      <c r="A521" s="57" t="s">
        <v>1</v>
      </c>
      <c r="B521" s="70" t="s">
        <v>0</v>
      </c>
      <c r="C521" s="70" t="s">
        <v>57</v>
      </c>
      <c r="D521" s="85"/>
      <c r="E521" s="70" t="s">
        <v>58</v>
      </c>
      <c r="F521" s="85"/>
      <c r="G521" s="70" t="s">
        <v>59</v>
      </c>
      <c r="H521" s="70" t="s">
        <v>60</v>
      </c>
      <c r="I521" s="70" t="s">
        <v>9</v>
      </c>
      <c r="J521" s="70"/>
    </row>
    <row r="522" spans="1:11" x14ac:dyDescent="0.25">
      <c r="A522" s="54">
        <v>38</v>
      </c>
      <c r="B522" s="56">
        <v>601</v>
      </c>
      <c r="C522" s="71">
        <v>148.38</v>
      </c>
      <c r="D522" s="85">
        <f t="shared" si="42"/>
        <v>1597.1623199999999</v>
      </c>
      <c r="E522" s="56">
        <v>9.1999999999999993</v>
      </c>
      <c r="F522" s="85">
        <f t="shared" si="41"/>
        <v>99.02879999999999</v>
      </c>
      <c r="G522" s="56">
        <v>158</v>
      </c>
      <c r="H522" s="56">
        <v>1701</v>
      </c>
      <c r="I522" s="56">
        <v>1871</v>
      </c>
      <c r="J522" s="56" t="s">
        <v>38</v>
      </c>
      <c r="K522" s="8" t="s">
        <v>46</v>
      </c>
    </row>
    <row r="523" spans="1:11" x14ac:dyDescent="0.25">
      <c r="A523" s="54">
        <v>39</v>
      </c>
      <c r="B523" s="56">
        <v>801</v>
      </c>
      <c r="C523" s="71">
        <v>148.38</v>
      </c>
      <c r="D523" s="85">
        <f t="shared" si="42"/>
        <v>1597.1623199999999</v>
      </c>
      <c r="E523" s="56">
        <v>9.1999999999999993</v>
      </c>
      <c r="F523" s="85">
        <f t="shared" si="41"/>
        <v>99.02879999999999</v>
      </c>
      <c r="G523" s="56">
        <v>158</v>
      </c>
      <c r="H523" s="56">
        <v>1701</v>
      </c>
      <c r="I523" s="56">
        <v>1871</v>
      </c>
      <c r="J523" s="56" t="s">
        <v>38</v>
      </c>
      <c r="K523" s="8" t="s">
        <v>46</v>
      </c>
    </row>
    <row r="524" spans="1:11" x14ac:dyDescent="0.25">
      <c r="A524" s="54">
        <v>40</v>
      </c>
      <c r="B524" s="56">
        <v>901</v>
      </c>
      <c r="C524" s="71">
        <v>148.38</v>
      </c>
      <c r="D524" s="85">
        <f t="shared" si="42"/>
        <v>1597.1623199999999</v>
      </c>
      <c r="E524" s="56">
        <v>9.1999999999999993</v>
      </c>
      <c r="F524" s="85">
        <f t="shared" si="41"/>
        <v>99.02879999999999</v>
      </c>
      <c r="G524" s="56">
        <v>158</v>
      </c>
      <c r="H524" s="56">
        <v>1701</v>
      </c>
      <c r="I524" s="56">
        <v>1871</v>
      </c>
      <c r="J524" s="56" t="s">
        <v>37</v>
      </c>
      <c r="K524" s="8" t="s">
        <v>46</v>
      </c>
    </row>
    <row r="525" spans="1:11" x14ac:dyDescent="0.25">
      <c r="A525" s="54">
        <v>41</v>
      </c>
      <c r="B525" s="56">
        <v>1001</v>
      </c>
      <c r="C525" s="71">
        <v>148.38</v>
      </c>
      <c r="D525" s="85">
        <f t="shared" si="42"/>
        <v>1597.1623199999999</v>
      </c>
      <c r="E525" s="56">
        <v>9.1999999999999993</v>
      </c>
      <c r="F525" s="85">
        <f t="shared" si="41"/>
        <v>99.02879999999999</v>
      </c>
      <c r="G525" s="56">
        <v>158</v>
      </c>
      <c r="H525" s="56">
        <v>1701</v>
      </c>
      <c r="I525" s="56">
        <v>1871</v>
      </c>
      <c r="J525" s="56" t="s">
        <v>38</v>
      </c>
      <c r="K525" s="8" t="s">
        <v>46</v>
      </c>
    </row>
    <row r="526" spans="1:11" x14ac:dyDescent="0.25">
      <c r="A526" s="54">
        <v>42</v>
      </c>
      <c r="B526" s="56">
        <v>1101</v>
      </c>
      <c r="C526" s="71">
        <v>148.38</v>
      </c>
      <c r="D526" s="85">
        <f t="shared" si="42"/>
        <v>1597.1623199999999</v>
      </c>
      <c r="E526" s="56">
        <v>9.1999999999999993</v>
      </c>
      <c r="F526" s="85">
        <f t="shared" si="41"/>
        <v>99.02879999999999</v>
      </c>
      <c r="G526" s="56">
        <v>158</v>
      </c>
      <c r="H526" s="56">
        <v>1701</v>
      </c>
      <c r="I526" s="56">
        <v>1871</v>
      </c>
      <c r="J526" s="56" t="s">
        <v>38</v>
      </c>
      <c r="K526" s="8" t="s">
        <v>46</v>
      </c>
    </row>
    <row r="527" spans="1:11" x14ac:dyDescent="0.25">
      <c r="A527" s="54">
        <v>43</v>
      </c>
      <c r="B527" s="56">
        <v>1201</v>
      </c>
      <c r="C527" s="71">
        <v>148.38</v>
      </c>
      <c r="D527" s="85">
        <f t="shared" si="42"/>
        <v>1597.1623199999999</v>
      </c>
      <c r="E527" s="56">
        <v>9.1999999999999993</v>
      </c>
      <c r="F527" s="85">
        <f t="shared" si="41"/>
        <v>99.02879999999999</v>
      </c>
      <c r="G527" s="56">
        <v>158</v>
      </c>
      <c r="H527" s="56">
        <v>1701</v>
      </c>
      <c r="I527" s="56">
        <v>1871</v>
      </c>
      <c r="J527" s="56" t="s">
        <v>38</v>
      </c>
      <c r="K527" s="8" t="s">
        <v>46</v>
      </c>
    </row>
    <row r="528" spans="1:11" x14ac:dyDescent="0.25">
      <c r="A528" s="54">
        <v>44</v>
      </c>
      <c r="B528" s="56">
        <v>1301</v>
      </c>
      <c r="C528" s="71">
        <v>148.38</v>
      </c>
      <c r="D528" s="85">
        <f t="shared" si="42"/>
        <v>1597.1623199999999</v>
      </c>
      <c r="E528" s="56">
        <v>9.1999999999999993</v>
      </c>
      <c r="F528" s="85">
        <f t="shared" si="41"/>
        <v>99.02879999999999</v>
      </c>
      <c r="G528" s="56">
        <v>158</v>
      </c>
      <c r="H528" s="56">
        <v>1701</v>
      </c>
      <c r="I528" s="56">
        <v>1871</v>
      </c>
      <c r="J528" s="56" t="s">
        <v>38</v>
      </c>
      <c r="K528" s="8" t="s">
        <v>46</v>
      </c>
    </row>
    <row r="529" spans="1:11" x14ac:dyDescent="0.25">
      <c r="A529" s="54">
        <v>45</v>
      </c>
      <c r="B529" s="56">
        <v>1501</v>
      </c>
      <c r="C529" s="71">
        <v>148.38</v>
      </c>
      <c r="D529" s="85">
        <f t="shared" si="42"/>
        <v>1597.1623199999999</v>
      </c>
      <c r="E529" s="56">
        <v>9.1999999999999993</v>
      </c>
      <c r="F529" s="85">
        <f t="shared" si="41"/>
        <v>99.02879999999999</v>
      </c>
      <c r="G529" s="56">
        <v>158</v>
      </c>
      <c r="H529" s="56">
        <v>1701</v>
      </c>
      <c r="I529" s="56">
        <v>1871</v>
      </c>
      <c r="J529" s="56" t="s">
        <v>38</v>
      </c>
      <c r="K529" s="8" t="s">
        <v>46</v>
      </c>
    </row>
    <row r="530" spans="1:11" x14ac:dyDescent="0.25">
      <c r="A530" s="54">
        <v>46</v>
      </c>
      <c r="B530" s="56">
        <v>1601</v>
      </c>
      <c r="C530" s="71">
        <v>148.38</v>
      </c>
      <c r="D530" s="85">
        <f t="shared" si="42"/>
        <v>1597.1623199999999</v>
      </c>
      <c r="E530" s="56">
        <v>9.1999999999999993</v>
      </c>
      <c r="F530" s="85">
        <f t="shared" si="41"/>
        <v>99.02879999999999</v>
      </c>
      <c r="G530" s="56">
        <v>158</v>
      </c>
      <c r="H530" s="56">
        <v>1701</v>
      </c>
      <c r="I530" s="56">
        <v>1871</v>
      </c>
      <c r="J530" s="56" t="s">
        <v>38</v>
      </c>
      <c r="K530" s="8" t="s">
        <v>46</v>
      </c>
    </row>
    <row r="531" spans="1:11" x14ac:dyDescent="0.25">
      <c r="A531" s="54">
        <v>47</v>
      </c>
      <c r="B531" s="56">
        <v>1701</v>
      </c>
      <c r="C531" s="71">
        <v>148.38</v>
      </c>
      <c r="D531" s="85">
        <f t="shared" ref="D531:D538" si="43">C531*10.764</f>
        <v>1597.1623199999999</v>
      </c>
      <c r="E531" s="56">
        <v>9.1999999999999993</v>
      </c>
      <c r="F531" s="85">
        <f t="shared" ref="F531:F538" si="44">E531*10.764</f>
        <v>99.02879999999999</v>
      </c>
      <c r="G531" s="56">
        <v>158</v>
      </c>
      <c r="H531" s="56">
        <v>1701</v>
      </c>
      <c r="I531" s="56">
        <v>1871</v>
      </c>
      <c r="J531" s="56" t="s">
        <v>38</v>
      </c>
      <c r="K531" s="8" t="s">
        <v>46</v>
      </c>
    </row>
    <row r="532" spans="1:11" x14ac:dyDescent="0.25">
      <c r="A532" s="54">
        <v>48</v>
      </c>
      <c r="B532" s="56">
        <v>1801</v>
      </c>
      <c r="C532" s="71">
        <v>148.38</v>
      </c>
      <c r="D532" s="85">
        <f t="shared" si="43"/>
        <v>1597.1623199999999</v>
      </c>
      <c r="E532" s="56">
        <v>9.1999999999999993</v>
      </c>
      <c r="F532" s="85">
        <f t="shared" si="44"/>
        <v>99.02879999999999</v>
      </c>
      <c r="G532" s="56">
        <v>158</v>
      </c>
      <c r="H532" s="56">
        <v>1701</v>
      </c>
      <c r="I532" s="56">
        <v>1871</v>
      </c>
      <c r="J532" s="56" t="s">
        <v>38</v>
      </c>
      <c r="K532" s="8" t="s">
        <v>46</v>
      </c>
    </row>
    <row r="533" spans="1:11" x14ac:dyDescent="0.25">
      <c r="A533" s="65">
        <v>11</v>
      </c>
      <c r="D533" s="85"/>
      <c r="F533" s="85"/>
    </row>
    <row r="534" spans="1:11" x14ac:dyDescent="0.25">
      <c r="A534" s="57" t="s">
        <v>1</v>
      </c>
      <c r="B534" s="70" t="s">
        <v>0</v>
      </c>
      <c r="C534" s="70" t="s">
        <v>57</v>
      </c>
      <c r="D534" s="85"/>
      <c r="E534" s="70" t="s">
        <v>58</v>
      </c>
      <c r="F534" s="85"/>
      <c r="G534" s="70" t="s">
        <v>59</v>
      </c>
      <c r="H534" s="70" t="s">
        <v>60</v>
      </c>
      <c r="I534" s="70" t="s">
        <v>9</v>
      </c>
      <c r="J534" s="70"/>
    </row>
    <row r="535" spans="1:11" x14ac:dyDescent="0.25">
      <c r="A535" s="54">
        <v>49</v>
      </c>
      <c r="B535" s="56">
        <v>701</v>
      </c>
      <c r="C535" s="71">
        <v>152.80000000000001</v>
      </c>
      <c r="D535" s="85">
        <f t="shared" si="43"/>
        <v>1644.7392</v>
      </c>
      <c r="E535" s="56">
        <v>9.1999999999999993</v>
      </c>
      <c r="F535" s="85">
        <f t="shared" si="44"/>
        <v>99.02879999999999</v>
      </c>
      <c r="G535" s="56">
        <v>162</v>
      </c>
      <c r="H535" s="56">
        <v>1744</v>
      </c>
      <c r="I535" s="56">
        <v>1918</v>
      </c>
      <c r="J535" s="56" t="s">
        <v>37</v>
      </c>
      <c r="K535" s="8" t="s">
        <v>46</v>
      </c>
    </row>
    <row r="536" spans="1:11" x14ac:dyDescent="0.25">
      <c r="A536" s="65">
        <v>1</v>
      </c>
      <c r="D536" s="85"/>
      <c r="F536" s="85"/>
    </row>
    <row r="537" spans="1:11" x14ac:dyDescent="0.25">
      <c r="A537" s="57" t="s">
        <v>1</v>
      </c>
      <c r="B537" s="70" t="s">
        <v>0</v>
      </c>
      <c r="C537" s="70" t="s">
        <v>57</v>
      </c>
      <c r="D537" s="85"/>
      <c r="E537" s="70" t="s">
        <v>58</v>
      </c>
      <c r="F537" s="85"/>
      <c r="G537" s="70" t="s">
        <v>59</v>
      </c>
      <c r="H537" s="70" t="s">
        <v>60</v>
      </c>
      <c r="I537" s="70" t="s">
        <v>9</v>
      </c>
      <c r="J537" s="70"/>
    </row>
    <row r="538" spans="1:11" x14ac:dyDescent="0.25">
      <c r="A538" s="54">
        <v>50</v>
      </c>
      <c r="B538" s="56">
        <v>1401</v>
      </c>
      <c r="C538" s="71">
        <v>168.08</v>
      </c>
      <c r="D538" s="85">
        <f t="shared" si="43"/>
        <v>1809.2131200000001</v>
      </c>
      <c r="E538" s="56">
        <v>14.08</v>
      </c>
      <c r="F538" s="85">
        <f t="shared" si="44"/>
        <v>151.55712</v>
      </c>
      <c r="G538" s="56">
        <v>182</v>
      </c>
      <c r="H538" s="56">
        <v>1959</v>
      </c>
      <c r="I538" s="56">
        <v>2155</v>
      </c>
      <c r="J538" s="56" t="s">
        <v>38</v>
      </c>
      <c r="K538" s="8" t="s">
        <v>51</v>
      </c>
    </row>
    <row r="539" spans="1:11" x14ac:dyDescent="0.25">
      <c r="A539" s="65">
        <v>1</v>
      </c>
    </row>
    <row r="541" spans="1:11" x14ac:dyDescent="0.25">
      <c r="B541" s="196" t="s">
        <v>70</v>
      </c>
      <c r="C541" s="196"/>
      <c r="D541" s="196"/>
      <c r="E541" s="196"/>
      <c r="F541" s="196"/>
      <c r="G541" s="196"/>
      <c r="H541" s="196"/>
      <c r="I541" s="196"/>
      <c r="J541" s="196"/>
    </row>
    <row r="543" spans="1:11" x14ac:dyDescent="0.25">
      <c r="A543" s="57" t="s">
        <v>1</v>
      </c>
      <c r="B543" s="70" t="s">
        <v>0</v>
      </c>
      <c r="C543" s="70" t="s">
        <v>57</v>
      </c>
      <c r="D543" s="70"/>
      <c r="E543" s="70" t="s">
        <v>58</v>
      </c>
      <c r="F543" s="70"/>
      <c r="G543" s="70" t="s">
        <v>59</v>
      </c>
      <c r="H543" s="70" t="s">
        <v>60</v>
      </c>
      <c r="I543" s="70" t="s">
        <v>9</v>
      </c>
      <c r="J543" s="70"/>
      <c r="K543" s="51" t="s">
        <v>61</v>
      </c>
    </row>
    <row r="544" spans="1:11" x14ac:dyDescent="0.25">
      <c r="A544" s="54">
        <v>1</v>
      </c>
      <c r="B544" s="56">
        <v>201</v>
      </c>
      <c r="C544" s="71">
        <v>117.1</v>
      </c>
      <c r="D544" s="62">
        <f>C544*10.764</f>
        <v>1260.4643999999998</v>
      </c>
      <c r="E544" s="56">
        <v>8.2799999999999994</v>
      </c>
      <c r="F544" s="62">
        <f>E544*10.764</f>
        <v>89.125919999999994</v>
      </c>
      <c r="G544" s="56">
        <v>125</v>
      </c>
      <c r="H544" s="56">
        <v>1346</v>
      </c>
      <c r="I544" s="56">
        <v>1481</v>
      </c>
      <c r="J544" s="56" t="s">
        <v>68</v>
      </c>
      <c r="K544" s="8" t="s">
        <v>43</v>
      </c>
    </row>
    <row r="545" spans="1:16" x14ac:dyDescent="0.25">
      <c r="A545" s="54">
        <v>2</v>
      </c>
      <c r="B545" s="56">
        <v>301</v>
      </c>
      <c r="C545" s="71">
        <v>117.1</v>
      </c>
      <c r="D545" s="62">
        <f t="shared" ref="D545:D580" si="45">C545*10.764</f>
        <v>1260.4643999999998</v>
      </c>
      <c r="E545" s="56">
        <v>8.2799999999999994</v>
      </c>
      <c r="F545" s="62">
        <f t="shared" ref="F545:F580" si="46">E545*10.764</f>
        <v>89.125919999999994</v>
      </c>
      <c r="G545" s="56">
        <v>125</v>
      </c>
      <c r="H545" s="56">
        <v>1346</v>
      </c>
      <c r="I545" s="56">
        <v>1481</v>
      </c>
      <c r="J545" s="56" t="s">
        <v>68</v>
      </c>
      <c r="K545" s="8" t="s">
        <v>43</v>
      </c>
    </row>
    <row r="546" spans="1:16" x14ac:dyDescent="0.25">
      <c r="A546" s="54">
        <v>3</v>
      </c>
      <c r="B546" s="56">
        <v>401</v>
      </c>
      <c r="C546" s="71">
        <v>117.1</v>
      </c>
      <c r="D546" s="62">
        <f t="shared" si="45"/>
        <v>1260.4643999999998</v>
      </c>
      <c r="E546" s="56">
        <v>8.2799999999999994</v>
      </c>
      <c r="F546" s="62">
        <f t="shared" si="46"/>
        <v>89.125919999999994</v>
      </c>
      <c r="G546" s="56">
        <v>125</v>
      </c>
      <c r="H546" s="56">
        <v>1346</v>
      </c>
      <c r="I546" s="56">
        <v>1481</v>
      </c>
      <c r="J546" s="56" t="s">
        <v>68</v>
      </c>
      <c r="K546" s="8" t="s">
        <v>43</v>
      </c>
    </row>
    <row r="547" spans="1:16" x14ac:dyDescent="0.25">
      <c r="A547" s="54">
        <v>4</v>
      </c>
      <c r="B547" s="56">
        <v>501</v>
      </c>
      <c r="C547" s="71">
        <v>117.1</v>
      </c>
      <c r="D547" s="62">
        <f t="shared" si="45"/>
        <v>1260.4643999999998</v>
      </c>
      <c r="E547" s="56">
        <v>8.2799999999999994</v>
      </c>
      <c r="F547" s="62">
        <f t="shared" si="46"/>
        <v>89.125919999999994</v>
      </c>
      <c r="G547" s="56">
        <v>125</v>
      </c>
      <c r="H547" s="56">
        <v>1346</v>
      </c>
      <c r="I547" s="56">
        <v>1481</v>
      </c>
      <c r="J547" s="56" t="s">
        <v>68</v>
      </c>
      <c r="K547" s="8" t="s">
        <v>43</v>
      </c>
    </row>
    <row r="548" spans="1:16" x14ac:dyDescent="0.25">
      <c r="A548" s="54">
        <v>5</v>
      </c>
      <c r="B548" s="56">
        <v>601</v>
      </c>
      <c r="C548" s="71">
        <v>117.1</v>
      </c>
      <c r="D548" s="62">
        <f t="shared" si="45"/>
        <v>1260.4643999999998</v>
      </c>
      <c r="E548" s="56">
        <v>8.2799999999999994</v>
      </c>
      <c r="F548" s="62">
        <f t="shared" si="46"/>
        <v>89.125919999999994</v>
      </c>
      <c r="G548" s="56">
        <v>125</v>
      </c>
      <c r="H548" s="56">
        <v>1346</v>
      </c>
      <c r="I548" s="56">
        <v>1481</v>
      </c>
      <c r="J548" s="56" t="s">
        <v>68</v>
      </c>
      <c r="K548" s="8" t="s">
        <v>43</v>
      </c>
    </row>
    <row r="549" spans="1:16" x14ac:dyDescent="0.25">
      <c r="A549" s="54">
        <v>6</v>
      </c>
      <c r="B549" s="56">
        <v>701</v>
      </c>
      <c r="C549" s="71">
        <v>117.1</v>
      </c>
      <c r="D549" s="62">
        <f t="shared" si="45"/>
        <v>1260.4643999999998</v>
      </c>
      <c r="E549" s="56">
        <v>8.2799999999999994</v>
      </c>
      <c r="F549" s="62">
        <f t="shared" si="46"/>
        <v>89.125919999999994</v>
      </c>
      <c r="G549" s="56">
        <v>125</v>
      </c>
      <c r="H549" s="56">
        <v>1346</v>
      </c>
      <c r="I549" s="56">
        <v>1481</v>
      </c>
      <c r="J549" s="56" t="s">
        <v>68</v>
      </c>
      <c r="K549" s="8" t="s">
        <v>43</v>
      </c>
    </row>
    <row r="550" spans="1:16" x14ac:dyDescent="0.25">
      <c r="A550" s="54">
        <v>7</v>
      </c>
      <c r="B550" s="56">
        <v>801</v>
      </c>
      <c r="C550" s="71">
        <v>117.1</v>
      </c>
      <c r="D550" s="62">
        <f t="shared" si="45"/>
        <v>1260.4643999999998</v>
      </c>
      <c r="E550" s="56">
        <v>8.2799999999999994</v>
      </c>
      <c r="F550" s="62">
        <f t="shared" si="46"/>
        <v>89.125919999999994</v>
      </c>
      <c r="G550" s="56">
        <v>125</v>
      </c>
      <c r="H550" s="56">
        <v>1346</v>
      </c>
      <c r="I550" s="56">
        <v>1481</v>
      </c>
      <c r="J550" s="56" t="s">
        <v>38</v>
      </c>
      <c r="K550" s="8" t="s">
        <v>43</v>
      </c>
    </row>
    <row r="551" spans="1:16" x14ac:dyDescent="0.25">
      <c r="A551" s="54">
        <v>8</v>
      </c>
      <c r="B551" s="56">
        <v>901</v>
      </c>
      <c r="C551" s="71">
        <v>117.1</v>
      </c>
      <c r="D551" s="62">
        <f t="shared" si="45"/>
        <v>1260.4643999999998</v>
      </c>
      <c r="E551" s="56">
        <v>11</v>
      </c>
      <c r="F551" s="62">
        <f t="shared" si="46"/>
        <v>118.404</v>
      </c>
      <c r="G551" s="56">
        <v>128</v>
      </c>
      <c r="H551" s="56">
        <v>1378</v>
      </c>
      <c r="I551" s="56">
        <v>1516</v>
      </c>
      <c r="J551" s="56" t="s">
        <v>68</v>
      </c>
      <c r="K551" s="8" t="s">
        <v>43</v>
      </c>
    </row>
    <row r="552" spans="1:16" x14ac:dyDescent="0.25">
      <c r="A552" s="54">
        <v>9</v>
      </c>
      <c r="B552" s="56">
        <v>1001</v>
      </c>
      <c r="C552" s="71">
        <v>117.1</v>
      </c>
      <c r="D552" s="62">
        <f t="shared" si="45"/>
        <v>1260.4643999999998</v>
      </c>
      <c r="E552" s="56">
        <v>11</v>
      </c>
      <c r="F552" s="62">
        <f t="shared" si="46"/>
        <v>118.404</v>
      </c>
      <c r="G552" s="56">
        <v>128</v>
      </c>
      <c r="H552" s="56">
        <v>1378</v>
      </c>
      <c r="I552" s="56">
        <v>1516</v>
      </c>
      <c r="J552" s="56" t="s">
        <v>38</v>
      </c>
      <c r="K552" s="8" t="s">
        <v>43</v>
      </c>
    </row>
    <row r="553" spans="1:16" x14ac:dyDescent="0.25">
      <c r="A553" s="54">
        <v>10</v>
      </c>
      <c r="B553" s="56">
        <v>1101</v>
      </c>
      <c r="C553" s="71">
        <v>117.1</v>
      </c>
      <c r="D553" s="62">
        <f t="shared" si="45"/>
        <v>1260.4643999999998</v>
      </c>
      <c r="E553" s="56">
        <v>11</v>
      </c>
      <c r="F553" s="62">
        <f t="shared" si="46"/>
        <v>118.404</v>
      </c>
      <c r="G553" s="56">
        <v>128</v>
      </c>
      <c r="H553" s="56">
        <v>1378</v>
      </c>
      <c r="I553" s="56">
        <v>1516</v>
      </c>
      <c r="J553" s="56" t="s">
        <v>38</v>
      </c>
      <c r="K553" s="8" t="s">
        <v>43</v>
      </c>
    </row>
    <row r="554" spans="1:16" x14ac:dyDescent="0.25">
      <c r="A554" s="54">
        <v>11</v>
      </c>
      <c r="B554" s="56">
        <v>1201</v>
      </c>
      <c r="C554" s="71">
        <v>117.1</v>
      </c>
      <c r="D554" s="62">
        <f t="shared" si="45"/>
        <v>1260.4643999999998</v>
      </c>
      <c r="E554" s="56">
        <v>11</v>
      </c>
      <c r="F554" s="62">
        <f t="shared" si="46"/>
        <v>118.404</v>
      </c>
      <c r="G554" s="56">
        <v>128</v>
      </c>
      <c r="H554" s="56">
        <v>1378</v>
      </c>
      <c r="I554" s="56">
        <v>1516</v>
      </c>
      <c r="J554" s="56" t="s">
        <v>38</v>
      </c>
      <c r="K554" s="8" t="s">
        <v>43</v>
      </c>
      <c r="P554" s="8" t="s">
        <v>55</v>
      </c>
    </row>
    <row r="555" spans="1:16" x14ac:dyDescent="0.25">
      <c r="A555" s="54">
        <v>12</v>
      </c>
      <c r="B555" s="56">
        <v>1301</v>
      </c>
      <c r="C555" s="71">
        <v>117.1</v>
      </c>
      <c r="D555" s="62">
        <f t="shared" si="45"/>
        <v>1260.4643999999998</v>
      </c>
      <c r="E555" s="56">
        <v>11</v>
      </c>
      <c r="F555" s="62">
        <f t="shared" si="46"/>
        <v>118.404</v>
      </c>
      <c r="G555" s="56">
        <v>128</v>
      </c>
      <c r="H555" s="56">
        <v>1378</v>
      </c>
      <c r="I555" s="56">
        <v>1516</v>
      </c>
      <c r="J555" s="56" t="s">
        <v>38</v>
      </c>
      <c r="K555" s="8" t="s">
        <v>43</v>
      </c>
      <c r="P555" s="8">
        <f>9+10+1+6+5+1+1</f>
        <v>33</v>
      </c>
    </row>
    <row r="556" spans="1:16" x14ac:dyDescent="0.25">
      <c r="A556" s="54">
        <v>13</v>
      </c>
      <c r="B556" s="56">
        <v>1401</v>
      </c>
      <c r="C556" s="71">
        <v>117.1</v>
      </c>
      <c r="D556" s="62">
        <f t="shared" si="45"/>
        <v>1260.4643999999998</v>
      </c>
      <c r="E556" s="56">
        <v>11</v>
      </c>
      <c r="F556" s="62">
        <f t="shared" si="46"/>
        <v>118.404</v>
      </c>
      <c r="G556" s="56">
        <v>128</v>
      </c>
      <c r="H556" s="56">
        <v>1378</v>
      </c>
      <c r="I556" s="56">
        <v>1516</v>
      </c>
      <c r="J556" s="56" t="s">
        <v>38</v>
      </c>
      <c r="K556" s="8" t="s">
        <v>43</v>
      </c>
    </row>
    <row r="557" spans="1:16" x14ac:dyDescent="0.25">
      <c r="A557" s="54">
        <v>14</v>
      </c>
      <c r="B557" s="56">
        <v>1501</v>
      </c>
      <c r="C557" s="71">
        <v>117.1</v>
      </c>
      <c r="D557" s="62">
        <f t="shared" si="45"/>
        <v>1260.4643999999998</v>
      </c>
      <c r="E557" s="56">
        <v>11</v>
      </c>
      <c r="F557" s="62">
        <f t="shared" si="46"/>
        <v>118.404</v>
      </c>
      <c r="G557" s="56">
        <v>128</v>
      </c>
      <c r="H557" s="56">
        <v>1378</v>
      </c>
      <c r="I557" s="56">
        <v>1516</v>
      </c>
      <c r="J557" s="56" t="s">
        <v>38</v>
      </c>
      <c r="K557" s="8" t="s">
        <v>43</v>
      </c>
    </row>
    <row r="558" spans="1:16" x14ac:dyDescent="0.25">
      <c r="A558" s="54">
        <v>15</v>
      </c>
      <c r="B558" s="56">
        <v>1601</v>
      </c>
      <c r="C558" s="71">
        <v>117.1</v>
      </c>
      <c r="D558" s="62">
        <f t="shared" si="45"/>
        <v>1260.4643999999998</v>
      </c>
      <c r="E558" s="56">
        <v>11</v>
      </c>
      <c r="F558" s="62">
        <f t="shared" si="46"/>
        <v>118.404</v>
      </c>
      <c r="G558" s="56">
        <v>128</v>
      </c>
      <c r="H558" s="56">
        <v>1378</v>
      </c>
      <c r="I558" s="56">
        <v>1516</v>
      </c>
      <c r="J558" s="56" t="s">
        <v>38</v>
      </c>
      <c r="K558" s="8" t="s">
        <v>43</v>
      </c>
    </row>
    <row r="559" spans="1:16" x14ac:dyDescent="0.25">
      <c r="A559" s="54">
        <v>16</v>
      </c>
      <c r="B559" s="56">
        <v>1701</v>
      </c>
      <c r="C559" s="71">
        <v>117.1</v>
      </c>
      <c r="D559" s="62">
        <f t="shared" si="45"/>
        <v>1260.4643999999998</v>
      </c>
      <c r="E559" s="56">
        <v>11</v>
      </c>
      <c r="F559" s="62">
        <f t="shared" si="46"/>
        <v>118.404</v>
      </c>
      <c r="G559" s="56">
        <v>128</v>
      </c>
      <c r="H559" s="56">
        <v>1378</v>
      </c>
      <c r="I559" s="56">
        <v>1516</v>
      </c>
      <c r="J559" s="56" t="s">
        <v>38</v>
      </c>
      <c r="K559" s="8" t="s">
        <v>43</v>
      </c>
    </row>
    <row r="560" spans="1:16" x14ac:dyDescent="0.25">
      <c r="A560" s="65">
        <v>16</v>
      </c>
      <c r="D560" s="62">
        <f t="shared" si="45"/>
        <v>0</v>
      </c>
      <c r="F560" s="62">
        <f t="shared" si="46"/>
        <v>0</v>
      </c>
    </row>
    <row r="561" spans="1:11" x14ac:dyDescent="0.25">
      <c r="A561" s="57" t="s">
        <v>1</v>
      </c>
      <c r="B561" s="70" t="s">
        <v>0</v>
      </c>
      <c r="C561" s="70" t="s">
        <v>57</v>
      </c>
      <c r="D561" s="62" t="e">
        <f t="shared" si="45"/>
        <v>#VALUE!</v>
      </c>
      <c r="E561" s="70" t="s">
        <v>58</v>
      </c>
      <c r="F561" s="62" t="e">
        <f t="shared" si="46"/>
        <v>#VALUE!</v>
      </c>
      <c r="G561" s="70" t="s">
        <v>59</v>
      </c>
      <c r="H561" s="70" t="s">
        <v>60</v>
      </c>
      <c r="I561" s="70" t="s">
        <v>9</v>
      </c>
      <c r="J561" s="70"/>
      <c r="K561" s="51" t="s">
        <v>61</v>
      </c>
    </row>
    <row r="562" spans="1:11" x14ac:dyDescent="0.25">
      <c r="A562" s="54">
        <v>17</v>
      </c>
      <c r="B562" s="56">
        <v>202</v>
      </c>
      <c r="C562" s="71">
        <v>117.39</v>
      </c>
      <c r="D562" s="62">
        <f t="shared" si="45"/>
        <v>1263.5859599999999</v>
      </c>
      <c r="E562" s="56">
        <v>8.25</v>
      </c>
      <c r="F562" s="62">
        <f t="shared" si="46"/>
        <v>88.802999999999997</v>
      </c>
      <c r="G562" s="56">
        <v>126</v>
      </c>
      <c r="H562" s="56">
        <v>1356</v>
      </c>
      <c r="I562" s="56">
        <v>1492</v>
      </c>
      <c r="J562" s="56" t="s">
        <v>68</v>
      </c>
      <c r="K562" s="8" t="s">
        <v>43</v>
      </c>
    </row>
    <row r="563" spans="1:11" x14ac:dyDescent="0.25">
      <c r="A563" s="54">
        <v>18</v>
      </c>
      <c r="B563" s="56">
        <v>302</v>
      </c>
      <c r="C563" s="71">
        <v>117.39</v>
      </c>
      <c r="D563" s="62">
        <f t="shared" si="45"/>
        <v>1263.5859599999999</v>
      </c>
      <c r="E563" s="56">
        <v>8.25</v>
      </c>
      <c r="F563" s="62">
        <f t="shared" si="46"/>
        <v>88.802999999999997</v>
      </c>
      <c r="G563" s="56">
        <v>126</v>
      </c>
      <c r="H563" s="56">
        <v>1356</v>
      </c>
      <c r="I563" s="56">
        <v>1492</v>
      </c>
      <c r="J563" s="56" t="s">
        <v>38</v>
      </c>
      <c r="K563" s="8" t="s">
        <v>43</v>
      </c>
    </row>
    <row r="564" spans="1:11" x14ac:dyDescent="0.25">
      <c r="A564" s="54">
        <v>19</v>
      </c>
      <c r="B564" s="56">
        <v>402</v>
      </c>
      <c r="C564" s="71">
        <v>117.39</v>
      </c>
      <c r="D564" s="62">
        <f t="shared" si="45"/>
        <v>1263.5859599999999</v>
      </c>
      <c r="E564" s="56">
        <v>8.25</v>
      </c>
      <c r="F564" s="62">
        <f t="shared" si="46"/>
        <v>88.802999999999997</v>
      </c>
      <c r="G564" s="56">
        <v>126</v>
      </c>
      <c r="H564" s="56">
        <v>1356</v>
      </c>
      <c r="I564" s="56">
        <v>1492</v>
      </c>
      <c r="J564" s="56" t="s">
        <v>68</v>
      </c>
      <c r="K564" s="8" t="s">
        <v>43</v>
      </c>
    </row>
    <row r="565" spans="1:11" x14ac:dyDescent="0.25">
      <c r="A565" s="54">
        <v>20</v>
      </c>
      <c r="B565" s="56">
        <v>502</v>
      </c>
      <c r="C565" s="71">
        <v>117.39</v>
      </c>
      <c r="D565" s="62">
        <f t="shared" si="45"/>
        <v>1263.5859599999999</v>
      </c>
      <c r="E565" s="56">
        <v>8.25</v>
      </c>
      <c r="F565" s="62">
        <f t="shared" si="46"/>
        <v>88.802999999999997</v>
      </c>
      <c r="G565" s="56">
        <v>126</v>
      </c>
      <c r="H565" s="56">
        <v>1356</v>
      </c>
      <c r="I565" s="56">
        <v>1492</v>
      </c>
      <c r="J565" s="56" t="s">
        <v>68</v>
      </c>
      <c r="K565" s="8" t="s">
        <v>43</v>
      </c>
    </row>
    <row r="566" spans="1:11" x14ac:dyDescent="0.25">
      <c r="A566" s="54">
        <v>21</v>
      </c>
      <c r="B566" s="56">
        <v>602</v>
      </c>
      <c r="C566" s="71">
        <v>117.39</v>
      </c>
      <c r="D566" s="62">
        <f t="shared" si="45"/>
        <v>1263.5859599999999</v>
      </c>
      <c r="E566" s="56">
        <v>8.25</v>
      </c>
      <c r="F566" s="62">
        <f t="shared" si="46"/>
        <v>88.802999999999997</v>
      </c>
      <c r="G566" s="56">
        <v>126</v>
      </c>
      <c r="H566" s="56">
        <v>1356</v>
      </c>
      <c r="I566" s="56">
        <v>1492</v>
      </c>
      <c r="J566" s="56" t="s">
        <v>68</v>
      </c>
      <c r="K566" s="8" t="s">
        <v>43</v>
      </c>
    </row>
    <row r="567" spans="1:11" x14ac:dyDescent="0.25">
      <c r="A567" s="54">
        <v>22</v>
      </c>
      <c r="B567" s="56">
        <v>702</v>
      </c>
      <c r="C567" s="71">
        <v>117.39</v>
      </c>
      <c r="D567" s="62">
        <f t="shared" si="45"/>
        <v>1263.5859599999999</v>
      </c>
      <c r="E567" s="56">
        <v>8.25</v>
      </c>
      <c r="F567" s="62">
        <f t="shared" si="46"/>
        <v>88.802999999999997</v>
      </c>
      <c r="G567" s="56">
        <v>126</v>
      </c>
      <c r="H567" s="56">
        <v>1356</v>
      </c>
      <c r="I567" s="56">
        <v>1492</v>
      </c>
      <c r="J567" s="56" t="s">
        <v>68</v>
      </c>
      <c r="K567" s="8" t="s">
        <v>43</v>
      </c>
    </row>
    <row r="568" spans="1:11" x14ac:dyDescent="0.25">
      <c r="A568" s="54">
        <v>23</v>
      </c>
      <c r="B568" s="56">
        <v>802</v>
      </c>
      <c r="C568" s="71">
        <v>117.39</v>
      </c>
      <c r="D568" s="62">
        <f t="shared" si="45"/>
        <v>1263.5859599999999</v>
      </c>
      <c r="E568" s="56">
        <v>8.25</v>
      </c>
      <c r="F568" s="62">
        <f t="shared" si="46"/>
        <v>88.802999999999997</v>
      </c>
      <c r="G568" s="56">
        <v>126</v>
      </c>
      <c r="H568" s="56">
        <v>1356</v>
      </c>
      <c r="I568" s="56">
        <v>1492</v>
      </c>
      <c r="J568" s="56" t="s">
        <v>38</v>
      </c>
      <c r="K568" s="8" t="s">
        <v>43</v>
      </c>
    </row>
    <row r="569" spans="1:11" x14ac:dyDescent="0.25">
      <c r="A569" s="54">
        <v>24</v>
      </c>
      <c r="B569" s="56">
        <v>902</v>
      </c>
      <c r="C569" s="71">
        <v>117.39</v>
      </c>
      <c r="D569" s="62">
        <f t="shared" si="45"/>
        <v>1263.5859599999999</v>
      </c>
      <c r="E569" s="56">
        <v>10.96</v>
      </c>
      <c r="F569" s="62">
        <f t="shared" si="46"/>
        <v>117.97344</v>
      </c>
      <c r="G569" s="56">
        <v>128</v>
      </c>
      <c r="H569" s="56">
        <v>1378</v>
      </c>
      <c r="I569" s="56">
        <v>1516</v>
      </c>
      <c r="J569" s="56" t="s">
        <v>68</v>
      </c>
      <c r="K569" s="8" t="s">
        <v>43</v>
      </c>
    </row>
    <row r="570" spans="1:11" x14ac:dyDescent="0.25">
      <c r="A570" s="54">
        <v>25</v>
      </c>
      <c r="B570" s="56">
        <v>1002</v>
      </c>
      <c r="C570" s="71">
        <v>117.39</v>
      </c>
      <c r="D570" s="62">
        <f t="shared" si="45"/>
        <v>1263.5859599999999</v>
      </c>
      <c r="E570" s="56">
        <v>10.96</v>
      </c>
      <c r="F570" s="62">
        <f t="shared" si="46"/>
        <v>117.97344</v>
      </c>
      <c r="G570" s="56">
        <v>128</v>
      </c>
      <c r="H570" s="56">
        <v>1378</v>
      </c>
      <c r="I570" s="56">
        <v>1516</v>
      </c>
      <c r="J570" s="56" t="s">
        <v>38</v>
      </c>
      <c r="K570" s="8" t="s">
        <v>43</v>
      </c>
    </row>
    <row r="571" spans="1:11" x14ac:dyDescent="0.25">
      <c r="A571" s="54">
        <v>26</v>
      </c>
      <c r="B571" s="56">
        <v>1102</v>
      </c>
      <c r="C571" s="71">
        <v>117.39</v>
      </c>
      <c r="D571" s="62">
        <f t="shared" si="45"/>
        <v>1263.5859599999999</v>
      </c>
      <c r="E571" s="56">
        <v>10.96</v>
      </c>
      <c r="F571" s="62">
        <f t="shared" si="46"/>
        <v>117.97344</v>
      </c>
      <c r="G571" s="56">
        <v>128</v>
      </c>
      <c r="H571" s="56">
        <v>1378</v>
      </c>
      <c r="I571" s="56">
        <v>1516</v>
      </c>
      <c r="J571" s="56" t="s">
        <v>38</v>
      </c>
      <c r="K571" s="8" t="s">
        <v>43</v>
      </c>
    </row>
    <row r="572" spans="1:11" x14ac:dyDescent="0.25">
      <c r="A572" s="54">
        <v>27</v>
      </c>
      <c r="B572" s="56">
        <v>1202</v>
      </c>
      <c r="C572" s="71">
        <v>117.39</v>
      </c>
      <c r="D572" s="62">
        <f t="shared" si="45"/>
        <v>1263.5859599999999</v>
      </c>
      <c r="E572" s="56">
        <v>10.96</v>
      </c>
      <c r="F572" s="62">
        <f t="shared" si="46"/>
        <v>117.97344</v>
      </c>
      <c r="G572" s="56">
        <v>128</v>
      </c>
      <c r="H572" s="56">
        <v>1378</v>
      </c>
      <c r="I572" s="56">
        <v>1516</v>
      </c>
      <c r="J572" s="56" t="s">
        <v>38</v>
      </c>
      <c r="K572" s="8" t="s">
        <v>43</v>
      </c>
    </row>
    <row r="573" spans="1:11" x14ac:dyDescent="0.25">
      <c r="A573" s="54">
        <v>28</v>
      </c>
      <c r="B573" s="56">
        <v>1302</v>
      </c>
      <c r="C573" s="71">
        <v>117.39</v>
      </c>
      <c r="D573" s="62">
        <f t="shared" si="45"/>
        <v>1263.5859599999999</v>
      </c>
      <c r="E573" s="56">
        <v>10.96</v>
      </c>
      <c r="F573" s="62">
        <f t="shared" si="46"/>
        <v>117.97344</v>
      </c>
      <c r="G573" s="56">
        <v>128</v>
      </c>
      <c r="H573" s="56">
        <v>1378</v>
      </c>
      <c r="I573" s="56">
        <v>1516</v>
      </c>
      <c r="J573" s="56" t="s">
        <v>38</v>
      </c>
      <c r="K573" s="8" t="s">
        <v>43</v>
      </c>
    </row>
    <row r="574" spans="1:11" x14ac:dyDescent="0.25">
      <c r="A574" s="54">
        <v>29</v>
      </c>
      <c r="B574" s="56">
        <v>1402</v>
      </c>
      <c r="C574" s="71">
        <v>117.39</v>
      </c>
      <c r="D574" s="62">
        <f t="shared" si="45"/>
        <v>1263.5859599999999</v>
      </c>
      <c r="E574" s="56">
        <v>10.96</v>
      </c>
      <c r="F574" s="62">
        <f t="shared" si="46"/>
        <v>117.97344</v>
      </c>
      <c r="G574" s="56">
        <v>128</v>
      </c>
      <c r="H574" s="56">
        <v>1378</v>
      </c>
      <c r="I574" s="56">
        <v>1516</v>
      </c>
      <c r="J574" s="56" t="s">
        <v>38</v>
      </c>
      <c r="K574" s="8" t="s">
        <v>43</v>
      </c>
    </row>
    <row r="575" spans="1:11" x14ac:dyDescent="0.25">
      <c r="A575" s="54">
        <v>30</v>
      </c>
      <c r="B575" s="56">
        <v>1502</v>
      </c>
      <c r="C575" s="71">
        <v>117.39</v>
      </c>
      <c r="D575" s="62">
        <f t="shared" si="45"/>
        <v>1263.5859599999999</v>
      </c>
      <c r="E575" s="56">
        <v>10.96</v>
      </c>
      <c r="F575" s="62">
        <f t="shared" si="46"/>
        <v>117.97344</v>
      </c>
      <c r="G575" s="56">
        <v>128</v>
      </c>
      <c r="H575" s="56">
        <v>1378</v>
      </c>
      <c r="I575" s="56">
        <v>1516</v>
      </c>
      <c r="J575" s="56" t="s">
        <v>38</v>
      </c>
      <c r="K575" s="8" t="s">
        <v>43</v>
      </c>
    </row>
    <row r="576" spans="1:11" x14ac:dyDescent="0.25">
      <c r="A576" s="54">
        <v>31</v>
      </c>
      <c r="B576" s="56">
        <v>1602</v>
      </c>
      <c r="C576" s="71">
        <v>117.39</v>
      </c>
      <c r="D576" s="62">
        <f t="shared" si="45"/>
        <v>1263.5859599999999</v>
      </c>
      <c r="E576" s="56">
        <v>10.96</v>
      </c>
      <c r="F576" s="62">
        <f t="shared" si="46"/>
        <v>117.97344</v>
      </c>
      <c r="G576" s="56">
        <v>128</v>
      </c>
      <c r="H576" s="56">
        <v>1378</v>
      </c>
      <c r="I576" s="56">
        <v>1516</v>
      </c>
      <c r="J576" s="56" t="s">
        <v>38</v>
      </c>
      <c r="K576" s="8" t="s">
        <v>43</v>
      </c>
    </row>
    <row r="577" spans="1:11" x14ac:dyDescent="0.25">
      <c r="A577" s="54">
        <v>32</v>
      </c>
      <c r="B577" s="56">
        <v>1702</v>
      </c>
      <c r="C577" s="71">
        <v>117.39</v>
      </c>
      <c r="D577" s="62">
        <f t="shared" si="45"/>
        <v>1263.5859599999999</v>
      </c>
      <c r="E577" s="56">
        <v>10.96</v>
      </c>
      <c r="F577" s="62">
        <f t="shared" si="46"/>
        <v>117.97344</v>
      </c>
      <c r="G577" s="56">
        <v>128</v>
      </c>
      <c r="H577" s="56">
        <v>1378</v>
      </c>
      <c r="I577" s="56">
        <v>1516</v>
      </c>
      <c r="J577" s="56" t="s">
        <v>38</v>
      </c>
      <c r="K577" s="8" t="s">
        <v>43</v>
      </c>
    </row>
    <row r="578" spans="1:11" x14ac:dyDescent="0.25">
      <c r="A578" s="65">
        <v>16</v>
      </c>
      <c r="D578" s="62">
        <f t="shared" si="45"/>
        <v>0</v>
      </c>
      <c r="F578" s="62">
        <f t="shared" si="46"/>
        <v>0</v>
      </c>
    </row>
    <row r="579" spans="1:11" x14ac:dyDescent="0.25">
      <c r="A579" s="57" t="s">
        <v>1</v>
      </c>
      <c r="B579" s="70" t="s">
        <v>0</v>
      </c>
      <c r="C579" s="70" t="s">
        <v>57</v>
      </c>
      <c r="D579" s="62" t="e">
        <f t="shared" si="45"/>
        <v>#VALUE!</v>
      </c>
      <c r="E579" s="70" t="s">
        <v>58</v>
      </c>
      <c r="F579" s="62" t="e">
        <f t="shared" si="46"/>
        <v>#VALUE!</v>
      </c>
      <c r="G579" s="70" t="s">
        <v>59</v>
      </c>
      <c r="H579" s="70" t="s">
        <v>60</v>
      </c>
      <c r="I579" s="70" t="s">
        <v>9</v>
      </c>
      <c r="J579" s="70"/>
      <c r="K579" s="51" t="s">
        <v>61</v>
      </c>
    </row>
    <row r="580" spans="1:11" x14ac:dyDescent="0.25">
      <c r="A580" s="54">
        <v>33</v>
      </c>
      <c r="B580" s="56">
        <v>1801</v>
      </c>
      <c r="C580" s="71">
        <v>235.22</v>
      </c>
      <c r="D580" s="62">
        <f t="shared" si="45"/>
        <v>2531.9080799999997</v>
      </c>
      <c r="E580" s="56">
        <v>22.23</v>
      </c>
      <c r="F580" s="62">
        <f t="shared" si="46"/>
        <v>239.28371999999999</v>
      </c>
      <c r="G580" s="56">
        <v>257</v>
      </c>
      <c r="H580" s="56">
        <v>2766</v>
      </c>
      <c r="I580" s="56">
        <v>3043</v>
      </c>
      <c r="J580" s="56" t="s">
        <v>38</v>
      </c>
      <c r="K580" s="8" t="s">
        <v>51</v>
      </c>
    </row>
    <row r="581" spans="1:11" x14ac:dyDescent="0.25">
      <c r="A581" s="65">
        <v>1</v>
      </c>
    </row>
    <row r="583" spans="1:11" x14ac:dyDescent="0.25">
      <c r="B583" s="196" t="s">
        <v>71</v>
      </c>
      <c r="C583" s="196"/>
      <c r="D583" s="196"/>
      <c r="E583" s="196"/>
      <c r="F583" s="196"/>
      <c r="G583" s="196"/>
      <c r="H583" s="196"/>
      <c r="I583" s="196"/>
      <c r="J583" s="196"/>
    </row>
    <row r="585" spans="1:11" x14ac:dyDescent="0.25">
      <c r="A585" s="57" t="s">
        <v>1</v>
      </c>
      <c r="B585" s="57" t="s">
        <v>0</v>
      </c>
      <c r="C585" s="57" t="s">
        <v>33</v>
      </c>
      <c r="D585" s="57"/>
      <c r="E585" s="57" t="s">
        <v>34</v>
      </c>
      <c r="F585" s="57"/>
      <c r="G585" s="57" t="s">
        <v>35</v>
      </c>
      <c r="H585" s="57" t="s">
        <v>36</v>
      </c>
      <c r="I585" s="57" t="s">
        <v>9</v>
      </c>
      <c r="J585" s="57"/>
      <c r="K585" s="49" t="s">
        <v>65</v>
      </c>
    </row>
    <row r="586" spans="1:11" x14ac:dyDescent="0.25">
      <c r="A586" s="54">
        <v>1</v>
      </c>
      <c r="B586" s="54">
        <v>201</v>
      </c>
      <c r="C586" s="54">
        <v>93.13</v>
      </c>
      <c r="D586" s="54"/>
      <c r="E586" s="54"/>
      <c r="F586" s="54"/>
      <c r="G586" s="54">
        <f t="shared" ref="G586" si="47">ROUND(E586+C586,0)</f>
        <v>93</v>
      </c>
      <c r="H586" s="54">
        <f t="shared" ref="H586" si="48">ROUND(G586*10.764,0)</f>
        <v>1001</v>
      </c>
      <c r="I586" s="54">
        <f t="shared" ref="I586" si="49">ROUND(H586*1.1,0)</f>
        <v>1101</v>
      </c>
      <c r="J586" s="54" t="s">
        <v>38</v>
      </c>
      <c r="K586" s="48" t="s">
        <v>43</v>
      </c>
    </row>
    <row r="587" spans="1:11" x14ac:dyDescent="0.25">
      <c r="A587" s="65">
        <v>1</v>
      </c>
    </row>
    <row r="588" spans="1:11" x14ac:dyDescent="0.25">
      <c r="A588" s="57" t="s">
        <v>1</v>
      </c>
      <c r="B588" s="57" t="s">
        <v>0</v>
      </c>
      <c r="C588" s="57" t="s">
        <v>33</v>
      </c>
      <c r="D588" s="57"/>
      <c r="E588" s="57" t="s">
        <v>34</v>
      </c>
      <c r="F588" s="57"/>
      <c r="G588" s="57" t="s">
        <v>35</v>
      </c>
      <c r="H588" s="57" t="s">
        <v>36</v>
      </c>
      <c r="I588" s="57" t="s">
        <v>9</v>
      </c>
      <c r="J588" s="57"/>
      <c r="K588" s="49" t="s">
        <v>65</v>
      </c>
    </row>
    <row r="589" spans="1:11" x14ac:dyDescent="0.25">
      <c r="A589" s="54">
        <v>2</v>
      </c>
      <c r="B589" s="54">
        <v>202</v>
      </c>
      <c r="C589" s="54">
        <v>93.44</v>
      </c>
      <c r="D589" s="54"/>
      <c r="E589" s="54"/>
      <c r="F589" s="54"/>
      <c r="G589" s="54">
        <v>93</v>
      </c>
      <c r="H589" s="54">
        <v>1001</v>
      </c>
      <c r="I589" s="54">
        <v>1101</v>
      </c>
      <c r="J589" s="54" t="s">
        <v>38</v>
      </c>
      <c r="K589" s="48" t="s">
        <v>43</v>
      </c>
    </row>
    <row r="590" spans="1:11" x14ac:dyDescent="0.25">
      <c r="A590" s="65">
        <v>1</v>
      </c>
    </row>
    <row r="591" spans="1:11" x14ac:dyDescent="0.25">
      <c r="A591" s="57" t="s">
        <v>1</v>
      </c>
      <c r="B591" s="57" t="s">
        <v>0</v>
      </c>
      <c r="C591" s="57" t="s">
        <v>33</v>
      </c>
      <c r="D591" s="57"/>
      <c r="E591" s="57" t="s">
        <v>34</v>
      </c>
      <c r="F591" s="57"/>
      <c r="G591" s="57" t="s">
        <v>35</v>
      </c>
      <c r="H591" s="57" t="s">
        <v>36</v>
      </c>
      <c r="I591" s="57" t="s">
        <v>9</v>
      </c>
      <c r="J591" s="57"/>
      <c r="K591" s="49" t="s">
        <v>65</v>
      </c>
    </row>
    <row r="592" spans="1:11" x14ac:dyDescent="0.25">
      <c r="A592" s="54">
        <v>3</v>
      </c>
      <c r="B592" s="54">
        <v>301</v>
      </c>
      <c r="C592" s="54">
        <v>93.65</v>
      </c>
      <c r="D592" s="54"/>
      <c r="E592" s="54">
        <v>4.3600000000000003</v>
      </c>
      <c r="F592" s="54"/>
      <c r="G592" s="54">
        <v>98</v>
      </c>
      <c r="H592" s="54">
        <v>1055</v>
      </c>
      <c r="I592" s="54">
        <v>1161</v>
      </c>
      <c r="J592" s="54" t="s">
        <v>37</v>
      </c>
      <c r="K592" s="48" t="s">
        <v>43</v>
      </c>
    </row>
    <row r="593" spans="1:16" x14ac:dyDescent="0.25">
      <c r="A593" s="54">
        <v>4</v>
      </c>
      <c r="B593" s="54">
        <v>401</v>
      </c>
      <c r="C593" s="54">
        <v>93.65</v>
      </c>
      <c r="D593" s="54"/>
      <c r="E593" s="54">
        <v>4.3600000000000003</v>
      </c>
      <c r="F593" s="54"/>
      <c r="G593" s="54">
        <v>98</v>
      </c>
      <c r="H593" s="54">
        <v>1055</v>
      </c>
      <c r="I593" s="54">
        <v>1161</v>
      </c>
      <c r="J593" s="54" t="s">
        <v>37</v>
      </c>
      <c r="K593" s="48" t="s">
        <v>43</v>
      </c>
    </row>
    <row r="594" spans="1:16" x14ac:dyDescent="0.25">
      <c r="A594" s="54">
        <v>5</v>
      </c>
      <c r="B594" s="54">
        <v>501</v>
      </c>
      <c r="C594" s="54">
        <v>93.65</v>
      </c>
      <c r="D594" s="54"/>
      <c r="E594" s="54">
        <v>4.3600000000000003</v>
      </c>
      <c r="F594" s="54"/>
      <c r="G594" s="54">
        <v>98</v>
      </c>
      <c r="H594" s="54">
        <v>1055</v>
      </c>
      <c r="I594" s="54">
        <v>1161</v>
      </c>
      <c r="J594" s="54" t="s">
        <v>37</v>
      </c>
      <c r="K594" s="48" t="s">
        <v>43</v>
      </c>
    </row>
    <row r="595" spans="1:16" x14ac:dyDescent="0.25">
      <c r="A595" s="54">
        <v>6</v>
      </c>
      <c r="B595" s="54">
        <v>601</v>
      </c>
      <c r="C595" s="54">
        <v>93.65</v>
      </c>
      <c r="D595" s="54"/>
      <c r="E595" s="54">
        <v>4.3600000000000003</v>
      </c>
      <c r="F595" s="54"/>
      <c r="G595" s="54">
        <v>98</v>
      </c>
      <c r="H595" s="54">
        <v>1055</v>
      </c>
      <c r="I595" s="54">
        <v>1161</v>
      </c>
      <c r="J595" s="54" t="s">
        <v>37</v>
      </c>
      <c r="K595" s="48" t="s">
        <v>43</v>
      </c>
    </row>
    <row r="596" spans="1:16" x14ac:dyDescent="0.25">
      <c r="A596" s="54">
        <v>7</v>
      </c>
      <c r="B596" s="69">
        <v>701</v>
      </c>
      <c r="C596" s="54">
        <v>93.65</v>
      </c>
      <c r="D596" s="54"/>
      <c r="E596" s="54">
        <v>4.3600000000000003</v>
      </c>
      <c r="F596" s="54"/>
      <c r="G596" s="54">
        <v>98</v>
      </c>
      <c r="H596" s="54">
        <v>1055</v>
      </c>
      <c r="I596" s="54">
        <v>1161</v>
      </c>
      <c r="J596" s="54" t="s">
        <v>37</v>
      </c>
      <c r="K596" s="48" t="s">
        <v>43</v>
      </c>
    </row>
    <row r="597" spans="1:16" x14ac:dyDescent="0.25">
      <c r="A597" s="54">
        <v>8</v>
      </c>
      <c r="B597" s="54">
        <v>801</v>
      </c>
      <c r="C597" s="54">
        <v>93.65</v>
      </c>
      <c r="D597" s="54"/>
      <c r="E597" s="54">
        <v>4.3600000000000003</v>
      </c>
      <c r="F597" s="54"/>
      <c r="G597" s="54">
        <v>98</v>
      </c>
      <c r="H597" s="54">
        <v>1055</v>
      </c>
      <c r="I597" s="54">
        <v>1161</v>
      </c>
      <c r="J597" s="54" t="s">
        <v>37</v>
      </c>
      <c r="K597" s="48" t="s">
        <v>43</v>
      </c>
    </row>
    <row r="598" spans="1:16" x14ac:dyDescent="0.25">
      <c r="A598" s="54">
        <v>9</v>
      </c>
      <c r="B598" s="54">
        <v>901</v>
      </c>
      <c r="C598" s="54">
        <v>93.65</v>
      </c>
      <c r="D598" s="54"/>
      <c r="E598" s="54">
        <v>4.3600000000000003</v>
      </c>
      <c r="F598" s="54"/>
      <c r="G598" s="54">
        <v>98</v>
      </c>
      <c r="H598" s="54">
        <v>1055</v>
      </c>
      <c r="I598" s="54">
        <v>1161</v>
      </c>
      <c r="J598" s="54" t="s">
        <v>37</v>
      </c>
      <c r="K598" s="48" t="s">
        <v>43</v>
      </c>
    </row>
    <row r="599" spans="1:16" x14ac:dyDescent="0.25">
      <c r="A599" s="54">
        <v>10</v>
      </c>
      <c r="B599" s="54">
        <v>1001</v>
      </c>
      <c r="C599" s="54">
        <v>93.65</v>
      </c>
      <c r="D599" s="54"/>
      <c r="E599" s="54">
        <v>4.3600000000000003</v>
      </c>
      <c r="F599" s="54"/>
      <c r="G599" s="54">
        <v>98</v>
      </c>
      <c r="H599" s="54">
        <v>1055</v>
      </c>
      <c r="I599" s="54">
        <v>1161</v>
      </c>
      <c r="J599" s="54" t="s">
        <v>37</v>
      </c>
      <c r="K599" s="48" t="s">
        <v>43</v>
      </c>
    </row>
    <row r="600" spans="1:16" x14ac:dyDescent="0.25">
      <c r="A600" s="65">
        <v>8</v>
      </c>
      <c r="P600" s="8" t="s">
        <v>55</v>
      </c>
    </row>
    <row r="601" spans="1:16" x14ac:dyDescent="0.25">
      <c r="A601" s="57" t="s">
        <v>1</v>
      </c>
      <c r="B601" s="57" t="s">
        <v>0</v>
      </c>
      <c r="C601" s="57" t="s">
        <v>33</v>
      </c>
      <c r="D601" s="57"/>
      <c r="E601" s="57" t="s">
        <v>34</v>
      </c>
      <c r="F601" s="57"/>
      <c r="G601" s="57" t="s">
        <v>35</v>
      </c>
      <c r="H601" s="57" t="s">
        <v>36</v>
      </c>
      <c r="I601" s="57" t="s">
        <v>9</v>
      </c>
      <c r="J601" s="57"/>
      <c r="K601" s="49" t="s">
        <v>65</v>
      </c>
      <c r="P601" s="8">
        <f>1+2+1+5+3+3+1+2+14+5+2+1+2+1+8</f>
        <v>51</v>
      </c>
    </row>
    <row r="602" spans="1:16" x14ac:dyDescent="0.25">
      <c r="A602" s="54">
        <v>11</v>
      </c>
      <c r="B602" s="54">
        <v>302</v>
      </c>
      <c r="C602" s="54">
        <v>93.9</v>
      </c>
      <c r="D602" s="54"/>
      <c r="E602" s="54">
        <v>4.3600000000000003</v>
      </c>
      <c r="F602" s="54"/>
      <c r="G602" s="54">
        <v>98</v>
      </c>
      <c r="H602" s="54">
        <v>1055</v>
      </c>
      <c r="I602" s="54">
        <v>1161</v>
      </c>
      <c r="J602" s="54" t="s">
        <v>37</v>
      </c>
      <c r="K602" s="48" t="s">
        <v>43</v>
      </c>
    </row>
    <row r="603" spans="1:16" x14ac:dyDescent="0.25">
      <c r="A603" s="54">
        <v>12</v>
      </c>
      <c r="B603" s="54">
        <v>402</v>
      </c>
      <c r="C603" s="54">
        <v>93.9</v>
      </c>
      <c r="D603" s="54"/>
      <c r="E603" s="54">
        <v>4.3600000000000003</v>
      </c>
      <c r="F603" s="54"/>
      <c r="G603" s="54">
        <v>98</v>
      </c>
      <c r="H603" s="54">
        <v>1055</v>
      </c>
      <c r="I603" s="54">
        <v>1161</v>
      </c>
      <c r="J603" s="54" t="s">
        <v>37</v>
      </c>
      <c r="K603" s="48" t="s">
        <v>43</v>
      </c>
    </row>
    <row r="604" spans="1:16" x14ac:dyDescent="0.25">
      <c r="A604" s="54">
        <v>13</v>
      </c>
      <c r="B604" s="54">
        <v>502</v>
      </c>
      <c r="C604" s="54">
        <v>93.9</v>
      </c>
      <c r="D604" s="54"/>
      <c r="E604" s="54">
        <v>4.3600000000000003</v>
      </c>
      <c r="F604" s="54"/>
      <c r="G604" s="54">
        <v>98</v>
      </c>
      <c r="H604" s="54">
        <v>1055</v>
      </c>
      <c r="I604" s="54">
        <v>1161</v>
      </c>
      <c r="J604" s="54" t="s">
        <v>37</v>
      </c>
      <c r="K604" s="48" t="s">
        <v>43</v>
      </c>
    </row>
    <row r="605" spans="1:16" x14ac:dyDescent="0.25">
      <c r="A605" s="54">
        <v>14</v>
      </c>
      <c r="B605" s="54">
        <v>602</v>
      </c>
      <c r="C605" s="54">
        <v>93.9</v>
      </c>
      <c r="D605" s="54"/>
      <c r="E605" s="54">
        <v>4.3600000000000003</v>
      </c>
      <c r="F605" s="54"/>
      <c r="G605" s="54">
        <v>98</v>
      </c>
      <c r="H605" s="54">
        <v>1055</v>
      </c>
      <c r="I605" s="54">
        <v>1161</v>
      </c>
      <c r="J605" s="54" t="s">
        <v>37</v>
      </c>
      <c r="K605" s="48" t="s">
        <v>43</v>
      </c>
    </row>
    <row r="606" spans="1:16" x14ac:dyDescent="0.25">
      <c r="A606" s="54">
        <v>15</v>
      </c>
      <c r="B606" s="54">
        <v>702</v>
      </c>
      <c r="C606" s="54">
        <v>93.9</v>
      </c>
      <c r="D606" s="54"/>
      <c r="E606" s="54">
        <v>4.3600000000000003</v>
      </c>
      <c r="F606" s="54"/>
      <c r="G606" s="54">
        <v>98</v>
      </c>
      <c r="H606" s="54">
        <v>1055</v>
      </c>
      <c r="I606" s="54">
        <v>1161</v>
      </c>
      <c r="J606" s="54" t="s">
        <v>37</v>
      </c>
      <c r="K606" s="48" t="s">
        <v>43</v>
      </c>
    </row>
    <row r="607" spans="1:16" x14ac:dyDescent="0.25">
      <c r="A607" s="54">
        <v>16</v>
      </c>
      <c r="B607" s="54">
        <v>802</v>
      </c>
      <c r="C607" s="54">
        <v>93.9</v>
      </c>
      <c r="D607" s="54"/>
      <c r="E607" s="54">
        <v>4.3600000000000003</v>
      </c>
      <c r="F607" s="54"/>
      <c r="G607" s="54">
        <v>98</v>
      </c>
      <c r="H607" s="54">
        <v>1055</v>
      </c>
      <c r="I607" s="54">
        <v>1161</v>
      </c>
      <c r="J607" s="54" t="s">
        <v>38</v>
      </c>
      <c r="K607" s="48" t="s">
        <v>43</v>
      </c>
    </row>
    <row r="608" spans="1:16" x14ac:dyDescent="0.25">
      <c r="A608" s="54">
        <v>17</v>
      </c>
      <c r="B608" s="54">
        <v>902</v>
      </c>
      <c r="C608" s="54">
        <v>93.9</v>
      </c>
      <c r="D608" s="54"/>
      <c r="E608" s="54">
        <v>4.3600000000000003</v>
      </c>
      <c r="F608" s="54"/>
      <c r="G608" s="54">
        <v>98</v>
      </c>
      <c r="H608" s="54">
        <v>1055</v>
      </c>
      <c r="I608" s="54">
        <v>1161</v>
      </c>
      <c r="J608" s="54" t="s">
        <v>37</v>
      </c>
      <c r="K608" s="48" t="s">
        <v>43</v>
      </c>
    </row>
    <row r="609" spans="1:11" x14ac:dyDescent="0.25">
      <c r="A609" s="54">
        <v>18</v>
      </c>
      <c r="B609" s="54">
        <v>1002</v>
      </c>
      <c r="C609" s="54">
        <v>93.9</v>
      </c>
      <c r="D609" s="54"/>
      <c r="E609" s="54">
        <v>4.3600000000000003</v>
      </c>
      <c r="F609" s="54"/>
      <c r="G609" s="54">
        <v>98</v>
      </c>
      <c r="H609" s="54">
        <v>1055</v>
      </c>
      <c r="I609" s="54">
        <v>1161</v>
      </c>
      <c r="J609" s="54" t="s">
        <v>37</v>
      </c>
      <c r="K609" s="48" t="s">
        <v>43</v>
      </c>
    </row>
    <row r="610" spans="1:11" x14ac:dyDescent="0.25">
      <c r="A610" s="65">
        <v>8</v>
      </c>
    </row>
    <row r="611" spans="1:11" x14ac:dyDescent="0.25">
      <c r="A611" s="57" t="s">
        <v>1</v>
      </c>
      <c r="B611" s="57" t="s">
        <v>0</v>
      </c>
      <c r="C611" s="57" t="s">
        <v>33</v>
      </c>
      <c r="D611" s="57"/>
      <c r="E611" s="57" t="s">
        <v>34</v>
      </c>
      <c r="F611" s="57"/>
      <c r="G611" s="57" t="s">
        <v>35</v>
      </c>
      <c r="H611" s="57" t="s">
        <v>36</v>
      </c>
      <c r="I611" s="57" t="s">
        <v>9</v>
      </c>
      <c r="J611" s="57"/>
      <c r="K611" s="49" t="s">
        <v>65</v>
      </c>
    </row>
    <row r="612" spans="1:11" x14ac:dyDescent="0.25">
      <c r="A612" s="54">
        <v>19</v>
      </c>
      <c r="B612" s="54">
        <v>1102</v>
      </c>
      <c r="C612" s="54">
        <v>98.14</v>
      </c>
      <c r="D612" s="54"/>
      <c r="E612" s="54">
        <v>4.3600000000000003</v>
      </c>
      <c r="F612" s="54"/>
      <c r="G612" s="54">
        <v>103</v>
      </c>
      <c r="H612" s="54">
        <v>1109</v>
      </c>
      <c r="I612" s="54">
        <v>1220</v>
      </c>
      <c r="J612" s="54" t="s">
        <v>37</v>
      </c>
      <c r="K612" s="48" t="s">
        <v>43</v>
      </c>
    </row>
    <row r="613" spans="1:11" x14ac:dyDescent="0.25">
      <c r="A613" s="54">
        <v>20</v>
      </c>
      <c r="B613" s="54">
        <v>1202</v>
      </c>
      <c r="C613" s="54">
        <v>98.14</v>
      </c>
      <c r="D613" s="54"/>
      <c r="E613" s="54">
        <v>4.3600000000000003</v>
      </c>
      <c r="F613" s="54"/>
      <c r="G613" s="54">
        <v>103</v>
      </c>
      <c r="H613" s="54">
        <v>1109</v>
      </c>
      <c r="I613" s="54">
        <v>1220</v>
      </c>
      <c r="J613" s="54" t="s">
        <v>37</v>
      </c>
      <c r="K613" s="48" t="s">
        <v>43</v>
      </c>
    </row>
    <row r="614" spans="1:11" x14ac:dyDescent="0.25">
      <c r="A614" s="54">
        <v>21</v>
      </c>
      <c r="B614" s="54">
        <v>1302</v>
      </c>
      <c r="C614" s="54">
        <v>98.14</v>
      </c>
      <c r="D614" s="54"/>
      <c r="E614" s="54">
        <v>4.3600000000000003</v>
      </c>
      <c r="F614" s="54"/>
      <c r="G614" s="54">
        <v>103</v>
      </c>
      <c r="H614" s="54">
        <v>1109</v>
      </c>
      <c r="I614" s="54">
        <v>1220</v>
      </c>
      <c r="J614" s="54" t="s">
        <v>37</v>
      </c>
      <c r="K614" s="48" t="s">
        <v>43</v>
      </c>
    </row>
    <row r="615" spans="1:11" x14ac:dyDescent="0.25">
      <c r="A615" s="65">
        <v>3</v>
      </c>
    </row>
    <row r="616" spans="1:11" x14ac:dyDescent="0.25">
      <c r="A616" s="57" t="s">
        <v>1</v>
      </c>
      <c r="B616" s="57" t="s">
        <v>0</v>
      </c>
      <c r="C616" s="57" t="s">
        <v>33</v>
      </c>
      <c r="D616" s="57"/>
      <c r="E616" s="57" t="s">
        <v>34</v>
      </c>
      <c r="F616" s="57"/>
      <c r="G616" s="57" t="s">
        <v>35</v>
      </c>
      <c r="H616" s="57" t="s">
        <v>36</v>
      </c>
      <c r="I616" s="57" t="s">
        <v>9</v>
      </c>
      <c r="J616" s="57"/>
      <c r="K616" s="49" t="s">
        <v>65</v>
      </c>
    </row>
    <row r="617" spans="1:11" x14ac:dyDescent="0.25">
      <c r="A617" s="54">
        <v>22</v>
      </c>
      <c r="B617" s="54">
        <v>1402</v>
      </c>
      <c r="C617" s="54">
        <v>104.16</v>
      </c>
      <c r="D617" s="54"/>
      <c r="E617" s="54">
        <v>6.06</v>
      </c>
      <c r="F617" s="54"/>
      <c r="G617" s="54">
        <v>110</v>
      </c>
      <c r="H617" s="54">
        <v>1184</v>
      </c>
      <c r="I617" s="54">
        <v>1302</v>
      </c>
      <c r="J617" s="54" t="s">
        <v>38</v>
      </c>
      <c r="K617" s="48" t="s">
        <v>43</v>
      </c>
    </row>
    <row r="618" spans="1:11" x14ac:dyDescent="0.25">
      <c r="A618" s="54">
        <v>23</v>
      </c>
      <c r="B618" s="54">
        <v>1502</v>
      </c>
      <c r="C618" s="54">
        <v>104.16</v>
      </c>
      <c r="D618" s="54"/>
      <c r="E618" s="54">
        <v>6.06</v>
      </c>
      <c r="F618" s="54"/>
      <c r="G618" s="54">
        <v>110</v>
      </c>
      <c r="H618" s="54">
        <v>1184</v>
      </c>
      <c r="I618" s="54">
        <v>1302</v>
      </c>
      <c r="J618" s="54" t="s">
        <v>38</v>
      </c>
      <c r="K618" s="48" t="s">
        <v>43</v>
      </c>
    </row>
    <row r="619" spans="1:11" x14ac:dyDescent="0.25">
      <c r="A619" s="54">
        <v>24</v>
      </c>
      <c r="B619" s="54">
        <v>1602</v>
      </c>
      <c r="C619" s="54">
        <v>104.16</v>
      </c>
      <c r="D619" s="54"/>
      <c r="E619" s="54">
        <v>6.06</v>
      </c>
      <c r="F619" s="54"/>
      <c r="G619" s="54">
        <v>110</v>
      </c>
      <c r="H619" s="54">
        <v>1184</v>
      </c>
      <c r="I619" s="54">
        <v>1302</v>
      </c>
      <c r="J619" s="54" t="s">
        <v>38</v>
      </c>
      <c r="K619" s="48" t="s">
        <v>43</v>
      </c>
    </row>
    <row r="620" spans="1:11" x14ac:dyDescent="0.25">
      <c r="A620" s="54">
        <v>25</v>
      </c>
      <c r="B620" s="54">
        <v>1702</v>
      </c>
      <c r="C620" s="54">
        <v>104.16</v>
      </c>
      <c r="D620" s="54"/>
      <c r="E620" s="54">
        <v>6.06</v>
      </c>
      <c r="F620" s="54"/>
      <c r="G620" s="54">
        <v>110</v>
      </c>
      <c r="H620" s="54">
        <v>1184</v>
      </c>
      <c r="I620" s="54">
        <v>1302</v>
      </c>
      <c r="J620" s="54" t="s">
        <v>38</v>
      </c>
      <c r="K620" s="48" t="s">
        <v>43</v>
      </c>
    </row>
    <row r="621" spans="1:11" x14ac:dyDescent="0.25">
      <c r="A621" s="54">
        <v>26</v>
      </c>
      <c r="B621" s="54">
        <v>1802</v>
      </c>
      <c r="C621" s="54">
        <v>104.16</v>
      </c>
      <c r="D621" s="54"/>
      <c r="E621" s="54">
        <v>6.06</v>
      </c>
      <c r="F621" s="54"/>
      <c r="G621" s="54">
        <v>110</v>
      </c>
      <c r="H621" s="54">
        <v>1184</v>
      </c>
      <c r="I621" s="54">
        <v>1302</v>
      </c>
      <c r="J621" s="54" t="s">
        <v>38</v>
      </c>
      <c r="K621" s="48" t="s">
        <v>43</v>
      </c>
    </row>
    <row r="622" spans="1:11" x14ac:dyDescent="0.25">
      <c r="A622" s="65">
        <v>5</v>
      </c>
    </row>
    <row r="623" spans="1:11" x14ac:dyDescent="0.25">
      <c r="A623" s="57" t="s">
        <v>1</v>
      </c>
      <c r="B623" s="57" t="s">
        <v>0</v>
      </c>
      <c r="C623" s="57" t="s">
        <v>33</v>
      </c>
      <c r="D623" s="57"/>
      <c r="E623" s="57" t="s">
        <v>34</v>
      </c>
      <c r="F623" s="57"/>
      <c r="G623" s="57" t="s">
        <v>35</v>
      </c>
      <c r="H623" s="57" t="s">
        <v>36</v>
      </c>
      <c r="I623" s="57" t="s">
        <v>9</v>
      </c>
      <c r="J623" s="57"/>
      <c r="K623" s="49" t="s">
        <v>65</v>
      </c>
    </row>
    <row r="624" spans="1:11" x14ac:dyDescent="0.25">
      <c r="A624" s="54">
        <v>27</v>
      </c>
      <c r="B624" s="54">
        <v>1101</v>
      </c>
      <c r="C624" s="54">
        <v>104.84</v>
      </c>
      <c r="D624" s="54"/>
      <c r="E624" s="54">
        <v>9.4</v>
      </c>
      <c r="F624" s="54"/>
      <c r="G624" s="54">
        <v>114</v>
      </c>
      <c r="H624" s="54">
        <v>1227</v>
      </c>
      <c r="I624" s="54">
        <v>1350</v>
      </c>
      <c r="J624" s="54" t="s">
        <v>37</v>
      </c>
      <c r="K624" s="48" t="s">
        <v>43</v>
      </c>
    </row>
    <row r="625" spans="1:11" x14ac:dyDescent="0.25">
      <c r="A625" s="54">
        <v>28</v>
      </c>
      <c r="B625" s="54">
        <v>1201</v>
      </c>
      <c r="C625" s="54">
        <v>104.84</v>
      </c>
      <c r="D625" s="54"/>
      <c r="E625" s="54">
        <v>9.4</v>
      </c>
      <c r="F625" s="54"/>
      <c r="G625" s="54">
        <v>114</v>
      </c>
      <c r="H625" s="54">
        <v>1227</v>
      </c>
      <c r="I625" s="54">
        <v>1350</v>
      </c>
      <c r="J625" s="54" t="s">
        <v>37</v>
      </c>
      <c r="K625" s="48" t="s">
        <v>43</v>
      </c>
    </row>
    <row r="626" spans="1:11" x14ac:dyDescent="0.25">
      <c r="A626" s="54">
        <v>29</v>
      </c>
      <c r="B626" s="54">
        <v>1301</v>
      </c>
      <c r="C626" s="54">
        <v>104.84</v>
      </c>
      <c r="D626" s="54"/>
      <c r="E626" s="54">
        <v>9.4</v>
      </c>
      <c r="F626" s="54"/>
      <c r="G626" s="54">
        <v>114</v>
      </c>
      <c r="H626" s="54">
        <v>1227</v>
      </c>
      <c r="I626" s="54">
        <v>1350</v>
      </c>
      <c r="J626" s="54" t="s">
        <v>37</v>
      </c>
      <c r="K626" s="48" t="s">
        <v>43</v>
      </c>
    </row>
    <row r="627" spans="1:11" x14ac:dyDescent="0.25">
      <c r="A627" s="65">
        <v>3</v>
      </c>
    </row>
    <row r="628" spans="1:11" x14ac:dyDescent="0.25">
      <c r="A628" s="57" t="s">
        <v>1</v>
      </c>
      <c r="B628" s="57" t="s">
        <v>0</v>
      </c>
      <c r="C628" s="57" t="s">
        <v>33</v>
      </c>
      <c r="D628" s="57"/>
      <c r="E628" s="57" t="s">
        <v>34</v>
      </c>
      <c r="F628" s="57"/>
      <c r="G628" s="57" t="s">
        <v>35</v>
      </c>
      <c r="H628" s="57" t="s">
        <v>36</v>
      </c>
      <c r="I628" s="57" t="s">
        <v>9</v>
      </c>
      <c r="J628" s="57"/>
      <c r="K628" s="49" t="s">
        <v>65</v>
      </c>
    </row>
    <row r="629" spans="1:11" x14ac:dyDescent="0.25">
      <c r="A629" s="54">
        <v>30</v>
      </c>
      <c r="B629" s="54">
        <v>1401</v>
      </c>
      <c r="C629" s="54">
        <v>110.88</v>
      </c>
      <c r="D629" s="54"/>
      <c r="E629" s="54">
        <v>11.08</v>
      </c>
      <c r="F629" s="54"/>
      <c r="G629" s="54">
        <v>122</v>
      </c>
      <c r="H629" s="54">
        <v>1313</v>
      </c>
      <c r="I629" s="54">
        <v>1444</v>
      </c>
      <c r="J629" s="54" t="s">
        <v>37</v>
      </c>
      <c r="K629" s="48" t="s">
        <v>43</v>
      </c>
    </row>
    <row r="630" spans="1:11" x14ac:dyDescent="0.25">
      <c r="A630" s="54">
        <v>31</v>
      </c>
      <c r="B630" s="54">
        <v>1501</v>
      </c>
      <c r="C630" s="54">
        <v>110.88</v>
      </c>
      <c r="D630" s="54"/>
      <c r="E630" s="54">
        <v>11.08</v>
      </c>
      <c r="F630" s="54"/>
      <c r="G630" s="54">
        <v>122</v>
      </c>
      <c r="H630" s="54">
        <v>1313</v>
      </c>
      <c r="I630" s="54">
        <v>1444</v>
      </c>
      <c r="J630" s="54" t="s">
        <v>37</v>
      </c>
      <c r="K630" s="48" t="s">
        <v>43</v>
      </c>
    </row>
    <row r="631" spans="1:11" x14ac:dyDescent="0.25">
      <c r="A631" s="54">
        <v>32</v>
      </c>
      <c r="B631" s="54">
        <v>1601</v>
      </c>
      <c r="C631" s="54">
        <v>110.88</v>
      </c>
      <c r="D631" s="54"/>
      <c r="E631" s="54">
        <v>11.08</v>
      </c>
      <c r="F631" s="54"/>
      <c r="G631" s="54">
        <v>122</v>
      </c>
      <c r="H631" s="54">
        <v>1313</v>
      </c>
      <c r="I631" s="54">
        <v>1444</v>
      </c>
      <c r="J631" s="54" t="s">
        <v>38</v>
      </c>
      <c r="K631" s="48" t="s">
        <v>43</v>
      </c>
    </row>
    <row r="632" spans="1:11" x14ac:dyDescent="0.25">
      <c r="A632" s="54">
        <v>33</v>
      </c>
      <c r="B632" s="54">
        <v>1701</v>
      </c>
      <c r="C632" s="54">
        <v>110.88</v>
      </c>
      <c r="D632" s="54"/>
      <c r="E632" s="54">
        <v>11.08</v>
      </c>
      <c r="F632" s="54"/>
      <c r="G632" s="54">
        <v>122</v>
      </c>
      <c r="H632" s="54">
        <v>1313</v>
      </c>
      <c r="I632" s="54">
        <v>1444</v>
      </c>
      <c r="J632" s="54" t="s">
        <v>38</v>
      </c>
      <c r="K632" s="48" t="s">
        <v>43</v>
      </c>
    </row>
    <row r="633" spans="1:11" x14ac:dyDescent="0.25">
      <c r="A633" s="54">
        <v>34</v>
      </c>
      <c r="B633" s="54">
        <v>1801</v>
      </c>
      <c r="C633" s="54">
        <v>110.88</v>
      </c>
      <c r="D633" s="54"/>
      <c r="E633" s="54">
        <v>11.08</v>
      </c>
      <c r="F633" s="54"/>
      <c r="G633" s="54">
        <v>122</v>
      </c>
      <c r="H633" s="54">
        <v>1313</v>
      </c>
      <c r="I633" s="54">
        <v>1444</v>
      </c>
      <c r="J633" s="54" t="s">
        <v>37</v>
      </c>
      <c r="K633" s="48" t="s">
        <v>43</v>
      </c>
    </row>
    <row r="634" spans="1:11" x14ac:dyDescent="0.25">
      <c r="A634" s="65">
        <v>5</v>
      </c>
    </row>
    <row r="635" spans="1:11" x14ac:dyDescent="0.25">
      <c r="A635" s="57" t="s">
        <v>1</v>
      </c>
      <c r="B635" s="57" t="s">
        <v>0</v>
      </c>
      <c r="C635" s="57" t="s">
        <v>33</v>
      </c>
      <c r="D635" s="57"/>
      <c r="E635" s="57" t="s">
        <v>34</v>
      </c>
      <c r="F635" s="57"/>
      <c r="G635" s="57" t="s">
        <v>35</v>
      </c>
      <c r="H635" s="57" t="s">
        <v>36</v>
      </c>
      <c r="I635" s="57" t="s">
        <v>9</v>
      </c>
      <c r="J635" s="57"/>
      <c r="K635" s="49" t="s">
        <v>65</v>
      </c>
    </row>
    <row r="636" spans="1:11" x14ac:dyDescent="0.25">
      <c r="A636" s="54">
        <v>35</v>
      </c>
      <c r="B636" s="54">
        <v>203</v>
      </c>
      <c r="C636" s="54">
        <v>158.69999999999999</v>
      </c>
      <c r="D636" s="54"/>
      <c r="E636" s="54">
        <v>15.72</v>
      </c>
      <c r="F636" s="54"/>
      <c r="G636" s="54">
        <v>174</v>
      </c>
      <c r="H636" s="54">
        <v>1873</v>
      </c>
      <c r="I636" s="54">
        <v>2060</v>
      </c>
      <c r="J636" s="54" t="s">
        <v>48</v>
      </c>
      <c r="K636" s="48" t="s">
        <v>46</v>
      </c>
    </row>
    <row r="637" spans="1:11" x14ac:dyDescent="0.25">
      <c r="A637" s="54">
        <v>36</v>
      </c>
      <c r="B637" s="54">
        <v>303</v>
      </c>
      <c r="C637" s="54">
        <v>158.69999999999999</v>
      </c>
      <c r="D637" s="54"/>
      <c r="E637" s="54">
        <v>5.72</v>
      </c>
      <c r="F637" s="54"/>
      <c r="G637" s="54">
        <v>164</v>
      </c>
      <c r="H637" s="54">
        <v>1765</v>
      </c>
      <c r="I637" s="54">
        <v>1942</v>
      </c>
      <c r="J637" s="54" t="s">
        <v>48</v>
      </c>
      <c r="K637" s="48" t="s">
        <v>46</v>
      </c>
    </row>
    <row r="638" spans="1:11" x14ac:dyDescent="0.25">
      <c r="A638" s="54">
        <v>37</v>
      </c>
      <c r="B638" s="54">
        <v>403</v>
      </c>
      <c r="C638" s="54">
        <v>158.69999999999999</v>
      </c>
      <c r="D638" s="54"/>
      <c r="E638" s="54">
        <v>5.72</v>
      </c>
      <c r="F638" s="54"/>
      <c r="G638" s="54">
        <v>164</v>
      </c>
      <c r="H638" s="54">
        <v>1765</v>
      </c>
      <c r="I638" s="54">
        <v>1942</v>
      </c>
      <c r="J638" s="54" t="s">
        <v>48</v>
      </c>
      <c r="K638" s="48" t="s">
        <v>46</v>
      </c>
    </row>
    <row r="639" spans="1:11" x14ac:dyDescent="0.25">
      <c r="A639" s="54">
        <v>38</v>
      </c>
      <c r="B639" s="54">
        <v>503</v>
      </c>
      <c r="C639" s="54">
        <v>158.69999999999999</v>
      </c>
      <c r="D639" s="54"/>
      <c r="E639" s="54">
        <v>5.72</v>
      </c>
      <c r="F639" s="54"/>
      <c r="G639" s="54">
        <v>164</v>
      </c>
      <c r="H639" s="54">
        <v>1765</v>
      </c>
      <c r="I639" s="54">
        <v>1942</v>
      </c>
      <c r="J639" s="54" t="s">
        <v>48</v>
      </c>
      <c r="K639" s="48" t="s">
        <v>46</v>
      </c>
    </row>
    <row r="640" spans="1:11" x14ac:dyDescent="0.25">
      <c r="A640" s="54">
        <v>39</v>
      </c>
      <c r="B640" s="54">
        <v>603</v>
      </c>
      <c r="C640" s="54">
        <v>158.69999999999999</v>
      </c>
      <c r="D640" s="54"/>
      <c r="E640" s="54">
        <v>5.72</v>
      </c>
      <c r="F640" s="54"/>
      <c r="G640" s="54">
        <v>164</v>
      </c>
      <c r="H640" s="54">
        <v>1765</v>
      </c>
      <c r="I640" s="54">
        <v>1942</v>
      </c>
      <c r="J640" s="54" t="s">
        <v>48</v>
      </c>
      <c r="K640" s="48" t="s">
        <v>46</v>
      </c>
    </row>
    <row r="641" spans="1:11" x14ac:dyDescent="0.25">
      <c r="A641" s="54">
        <v>40</v>
      </c>
      <c r="B641" s="54">
        <v>703</v>
      </c>
      <c r="C641" s="54">
        <v>158.69999999999999</v>
      </c>
      <c r="D641" s="54"/>
      <c r="E641" s="54">
        <v>5.72</v>
      </c>
      <c r="F641" s="54"/>
      <c r="G641" s="54">
        <v>164</v>
      </c>
      <c r="H641" s="54">
        <v>1765</v>
      </c>
      <c r="I641" s="54">
        <v>1942</v>
      </c>
      <c r="J641" s="54" t="s">
        <v>48</v>
      </c>
      <c r="K641" s="48" t="s">
        <v>46</v>
      </c>
    </row>
    <row r="642" spans="1:11" x14ac:dyDescent="0.25">
      <c r="A642" s="54">
        <v>41</v>
      </c>
      <c r="B642" s="54">
        <v>803</v>
      </c>
      <c r="C642" s="54">
        <v>158.69999999999999</v>
      </c>
      <c r="D642" s="54"/>
      <c r="E642" s="54">
        <v>5.72</v>
      </c>
      <c r="F642" s="54"/>
      <c r="G642" s="54">
        <v>164</v>
      </c>
      <c r="H642" s="54">
        <v>1765</v>
      </c>
      <c r="I642" s="54">
        <v>1942</v>
      </c>
      <c r="J642" s="54" t="s">
        <v>48</v>
      </c>
      <c r="K642" s="48" t="s">
        <v>46</v>
      </c>
    </row>
    <row r="643" spans="1:11" x14ac:dyDescent="0.25">
      <c r="A643" s="54">
        <v>42</v>
      </c>
      <c r="B643" s="54">
        <v>903</v>
      </c>
      <c r="C643" s="54">
        <v>158.69999999999999</v>
      </c>
      <c r="D643" s="54"/>
      <c r="E643" s="54">
        <v>5.72</v>
      </c>
      <c r="F643" s="54"/>
      <c r="G643" s="54">
        <v>164</v>
      </c>
      <c r="H643" s="54">
        <v>1765</v>
      </c>
      <c r="I643" s="54">
        <v>1942</v>
      </c>
      <c r="J643" s="54" t="s">
        <v>48</v>
      </c>
      <c r="K643" s="48" t="s">
        <v>46</v>
      </c>
    </row>
    <row r="644" spans="1:11" x14ac:dyDescent="0.25">
      <c r="A644" s="54">
        <v>43</v>
      </c>
      <c r="B644" s="54">
        <v>1003</v>
      </c>
      <c r="C644" s="54">
        <v>158.69999999999999</v>
      </c>
      <c r="D644" s="54"/>
      <c r="E644" s="54">
        <v>5.72</v>
      </c>
      <c r="F644" s="54"/>
      <c r="G644" s="54">
        <v>164</v>
      </c>
      <c r="H644" s="54">
        <v>1765</v>
      </c>
      <c r="I644" s="54">
        <v>1942</v>
      </c>
      <c r="J644" s="54" t="s">
        <v>48</v>
      </c>
      <c r="K644" s="48" t="s">
        <v>46</v>
      </c>
    </row>
    <row r="645" spans="1:11" x14ac:dyDescent="0.25">
      <c r="A645" s="54">
        <v>44</v>
      </c>
      <c r="B645" s="54">
        <v>1103</v>
      </c>
      <c r="C645" s="54">
        <v>158.69999999999999</v>
      </c>
      <c r="D645" s="54"/>
      <c r="E645" s="54">
        <v>15.72</v>
      </c>
      <c r="F645" s="54"/>
      <c r="G645" s="54">
        <v>174</v>
      </c>
      <c r="H645" s="54">
        <v>1873</v>
      </c>
      <c r="I645" s="54">
        <v>2060</v>
      </c>
      <c r="J645" s="54" t="s">
        <v>48</v>
      </c>
      <c r="K645" s="48" t="s">
        <v>46</v>
      </c>
    </row>
    <row r="646" spans="1:11" x14ac:dyDescent="0.25">
      <c r="A646" s="54">
        <v>45</v>
      </c>
      <c r="B646" s="54">
        <v>1203</v>
      </c>
      <c r="C646" s="54">
        <v>158.69999999999999</v>
      </c>
      <c r="D646" s="54"/>
      <c r="E646" s="54">
        <v>15.72</v>
      </c>
      <c r="F646" s="54"/>
      <c r="G646" s="54">
        <v>174</v>
      </c>
      <c r="H646" s="54">
        <v>1873</v>
      </c>
      <c r="I646" s="54">
        <v>2060</v>
      </c>
      <c r="J646" s="54" t="s">
        <v>48</v>
      </c>
      <c r="K646" s="48" t="s">
        <v>46</v>
      </c>
    </row>
    <row r="647" spans="1:11" x14ac:dyDescent="0.25">
      <c r="A647" s="54">
        <v>46</v>
      </c>
      <c r="B647" s="54">
        <v>1303</v>
      </c>
      <c r="C647" s="54">
        <v>158.69999999999999</v>
      </c>
      <c r="D647" s="54"/>
      <c r="E647" s="54">
        <v>15.72</v>
      </c>
      <c r="F647" s="54"/>
      <c r="G647" s="54">
        <v>174</v>
      </c>
      <c r="H647" s="54">
        <v>1873</v>
      </c>
      <c r="I647" s="54">
        <v>2060</v>
      </c>
      <c r="J647" s="54" t="s">
        <v>48</v>
      </c>
      <c r="K647" s="48" t="s">
        <v>46</v>
      </c>
    </row>
    <row r="648" spans="1:11" x14ac:dyDescent="0.25">
      <c r="A648" s="54">
        <v>47</v>
      </c>
      <c r="B648" s="54">
        <v>1403</v>
      </c>
      <c r="C648" s="54">
        <v>158.69999999999999</v>
      </c>
      <c r="D648" s="54"/>
      <c r="E648" s="54">
        <v>15.72</v>
      </c>
      <c r="F648" s="54"/>
      <c r="G648" s="54">
        <v>174</v>
      </c>
      <c r="H648" s="54">
        <v>1873</v>
      </c>
      <c r="I648" s="54">
        <v>2060</v>
      </c>
      <c r="J648" s="54" t="s">
        <v>48</v>
      </c>
      <c r="K648" s="48" t="s">
        <v>46</v>
      </c>
    </row>
    <row r="649" spans="1:11" x14ac:dyDescent="0.25">
      <c r="A649" s="54">
        <v>48</v>
      </c>
      <c r="B649" s="54">
        <v>1503</v>
      </c>
      <c r="C649" s="54">
        <v>158.69999999999999</v>
      </c>
      <c r="D649" s="54"/>
      <c r="E649" s="54">
        <v>15.72</v>
      </c>
      <c r="F649" s="54"/>
      <c r="G649" s="54">
        <v>174</v>
      </c>
      <c r="H649" s="54">
        <v>1873</v>
      </c>
      <c r="I649" s="54">
        <v>2060</v>
      </c>
      <c r="J649" s="54" t="s">
        <v>48</v>
      </c>
      <c r="K649" s="48" t="s">
        <v>46</v>
      </c>
    </row>
    <row r="650" spans="1:11" x14ac:dyDescent="0.25">
      <c r="A650" s="54">
        <v>49</v>
      </c>
      <c r="B650" s="54">
        <v>1603</v>
      </c>
      <c r="C650" s="54">
        <v>158.69999999999999</v>
      </c>
      <c r="D650" s="54"/>
      <c r="E650" s="54">
        <v>15.72</v>
      </c>
      <c r="F650" s="54"/>
      <c r="G650" s="54">
        <v>174</v>
      </c>
      <c r="H650" s="54">
        <v>1873</v>
      </c>
      <c r="I650" s="54">
        <v>2060</v>
      </c>
      <c r="J650" s="54" t="s">
        <v>38</v>
      </c>
      <c r="K650" s="48" t="s">
        <v>46</v>
      </c>
    </row>
    <row r="651" spans="1:11" x14ac:dyDescent="0.25">
      <c r="A651" s="54">
        <v>50</v>
      </c>
      <c r="B651" s="54">
        <v>1703</v>
      </c>
      <c r="C651" s="54">
        <v>158.69999999999999</v>
      </c>
      <c r="D651" s="54"/>
      <c r="E651" s="54">
        <v>15.72</v>
      </c>
      <c r="F651" s="54"/>
      <c r="G651" s="54">
        <v>174</v>
      </c>
      <c r="H651" s="54">
        <v>1873</v>
      </c>
      <c r="I651" s="54">
        <v>2060</v>
      </c>
      <c r="J651" s="54" t="s">
        <v>38</v>
      </c>
      <c r="K651" s="48" t="s">
        <v>46</v>
      </c>
    </row>
    <row r="652" spans="1:11" x14ac:dyDescent="0.25">
      <c r="A652" s="54">
        <v>51</v>
      </c>
      <c r="B652" s="54">
        <v>1803</v>
      </c>
      <c r="C652" s="54">
        <v>158.69999999999999</v>
      </c>
      <c r="D652" s="54"/>
      <c r="E652" s="54">
        <v>15.72</v>
      </c>
      <c r="F652" s="54"/>
      <c r="G652" s="54">
        <v>174</v>
      </c>
      <c r="H652" s="54">
        <v>1873</v>
      </c>
      <c r="I652" s="54">
        <v>2060</v>
      </c>
      <c r="J652" s="54" t="s">
        <v>38</v>
      </c>
      <c r="K652" s="48" t="s">
        <v>46</v>
      </c>
    </row>
    <row r="653" spans="1:11" x14ac:dyDescent="0.25">
      <c r="A653" s="65">
        <v>17</v>
      </c>
    </row>
    <row r="656" spans="1:11" x14ac:dyDescent="0.25">
      <c r="B656" s="56" t="s">
        <v>112</v>
      </c>
    </row>
    <row r="657" spans="2:12" x14ac:dyDescent="0.25">
      <c r="B657" s="56">
        <v>1</v>
      </c>
      <c r="C657" s="56" t="s">
        <v>43</v>
      </c>
      <c r="D657" s="56" t="s">
        <v>113</v>
      </c>
      <c r="E657" s="56">
        <v>93.19</v>
      </c>
      <c r="F657" s="56">
        <v>0</v>
      </c>
      <c r="G657" s="56">
        <f>E657+F657</f>
        <v>93.19</v>
      </c>
      <c r="I657" s="62">
        <f>E657*10.764</f>
        <v>1003.0971599999999</v>
      </c>
      <c r="J657" s="62">
        <f>F657*10.764</f>
        <v>0</v>
      </c>
      <c r="K657" s="77">
        <v>1003</v>
      </c>
      <c r="L657" s="77">
        <v>0</v>
      </c>
    </row>
    <row r="658" spans="2:12" x14ac:dyDescent="0.25">
      <c r="B658" s="56">
        <v>2</v>
      </c>
      <c r="C658" s="56" t="s">
        <v>43</v>
      </c>
      <c r="D658" s="56" t="s">
        <v>113</v>
      </c>
      <c r="E658" s="56">
        <v>93.44</v>
      </c>
      <c r="F658" s="56">
        <v>0</v>
      </c>
      <c r="G658" s="56">
        <f t="shared" ref="G658:G659" si="50">E658+F658</f>
        <v>93.44</v>
      </c>
      <c r="I658" s="62">
        <f t="shared" ref="I658:I679" si="51">E658*10.764</f>
        <v>1005.7881599999999</v>
      </c>
      <c r="J658" s="62">
        <f t="shared" ref="J658:J679" si="52">F658*10.764</f>
        <v>0</v>
      </c>
      <c r="K658" s="77">
        <v>1006</v>
      </c>
      <c r="L658" s="77">
        <v>0</v>
      </c>
    </row>
    <row r="659" spans="2:12" x14ac:dyDescent="0.25">
      <c r="B659" s="56">
        <v>3</v>
      </c>
      <c r="C659" s="56" t="s">
        <v>46</v>
      </c>
      <c r="D659" s="56" t="s">
        <v>48</v>
      </c>
      <c r="E659" s="56">
        <v>158.69999999999999</v>
      </c>
      <c r="F659" s="56">
        <v>15.72</v>
      </c>
      <c r="G659" s="56">
        <f t="shared" si="50"/>
        <v>174.42</v>
      </c>
      <c r="I659" s="62">
        <f t="shared" si="51"/>
        <v>1708.2467999999997</v>
      </c>
      <c r="J659" s="62">
        <f t="shared" si="52"/>
        <v>169.21008</v>
      </c>
      <c r="K659" s="77">
        <v>1708</v>
      </c>
      <c r="L659" s="77">
        <v>169</v>
      </c>
    </row>
    <row r="660" spans="2:12" x14ac:dyDescent="0.25">
      <c r="I660" s="62"/>
      <c r="J660" s="62"/>
      <c r="K660" s="77"/>
      <c r="L660" s="77"/>
    </row>
    <row r="661" spans="2:12" x14ac:dyDescent="0.25">
      <c r="B661" s="56" t="s">
        <v>114</v>
      </c>
      <c r="I661" s="62"/>
      <c r="J661" s="62"/>
      <c r="K661" s="77"/>
      <c r="L661" s="77"/>
    </row>
    <row r="662" spans="2:12" x14ac:dyDescent="0.25">
      <c r="B662" s="56">
        <v>1</v>
      </c>
      <c r="C662" s="56" t="s">
        <v>43</v>
      </c>
      <c r="D662" s="56" t="s">
        <v>105</v>
      </c>
      <c r="E662" s="56">
        <v>93.65</v>
      </c>
      <c r="F662" s="56">
        <v>4.3600000000000003</v>
      </c>
      <c r="G662" s="56">
        <f>E662+F662</f>
        <v>98.01</v>
      </c>
      <c r="I662" s="62">
        <f t="shared" si="51"/>
        <v>1008.0486</v>
      </c>
      <c r="J662" s="62">
        <f t="shared" si="52"/>
        <v>46.931040000000003</v>
      </c>
      <c r="K662" s="77">
        <v>1008</v>
      </c>
      <c r="L662" s="77">
        <v>47</v>
      </c>
    </row>
    <row r="663" spans="2:12" x14ac:dyDescent="0.25">
      <c r="B663" s="56">
        <v>2</v>
      </c>
      <c r="C663" s="56" t="s">
        <v>43</v>
      </c>
      <c r="D663" s="56" t="s">
        <v>105</v>
      </c>
      <c r="E663" s="56">
        <v>93.9</v>
      </c>
      <c r="F663" s="56">
        <v>4.3600000000000003</v>
      </c>
      <c r="G663" s="56">
        <f t="shared" ref="G663:G664" si="53">E663+F663</f>
        <v>98.26</v>
      </c>
      <c r="H663" s="61" t="s">
        <v>115</v>
      </c>
      <c r="I663" s="62">
        <f t="shared" si="51"/>
        <v>1010.7396</v>
      </c>
      <c r="J663" s="62">
        <f t="shared" si="52"/>
        <v>46.931040000000003</v>
      </c>
      <c r="K663" s="77">
        <v>1011</v>
      </c>
      <c r="L663" s="77">
        <v>47</v>
      </c>
    </row>
    <row r="664" spans="2:12" x14ac:dyDescent="0.25">
      <c r="B664" s="56">
        <v>3</v>
      </c>
      <c r="C664" s="56" t="s">
        <v>46</v>
      </c>
      <c r="D664" s="56" t="s">
        <v>48</v>
      </c>
      <c r="E664" s="56">
        <v>158.69999999999999</v>
      </c>
      <c r="F664" s="56">
        <v>15.72</v>
      </c>
      <c r="G664" s="56">
        <f t="shared" si="53"/>
        <v>174.42</v>
      </c>
      <c r="I664" s="62">
        <f t="shared" si="51"/>
        <v>1708.2467999999997</v>
      </c>
      <c r="J664" s="62">
        <f t="shared" si="52"/>
        <v>169.21008</v>
      </c>
      <c r="K664" s="77">
        <v>1708</v>
      </c>
      <c r="L664" s="77">
        <v>169</v>
      </c>
    </row>
    <row r="665" spans="2:12" x14ac:dyDescent="0.25">
      <c r="I665" s="62"/>
      <c r="J665" s="62"/>
      <c r="K665" s="77"/>
      <c r="L665" s="77"/>
    </row>
    <row r="666" spans="2:12" x14ac:dyDescent="0.25">
      <c r="B666" s="56" t="s">
        <v>116</v>
      </c>
      <c r="I666" s="62"/>
      <c r="J666" s="62"/>
      <c r="K666" s="77"/>
      <c r="L666" s="77"/>
    </row>
    <row r="667" spans="2:12" x14ac:dyDescent="0.25">
      <c r="B667" s="56">
        <v>1</v>
      </c>
      <c r="C667" s="56" t="s">
        <v>43</v>
      </c>
      <c r="D667" s="56" t="s">
        <v>117</v>
      </c>
      <c r="E667" s="56">
        <v>104.84</v>
      </c>
      <c r="F667" s="56">
        <v>9.4</v>
      </c>
      <c r="G667" s="56">
        <f>E667+F667</f>
        <v>114.24000000000001</v>
      </c>
      <c r="I667" s="62">
        <f t="shared" si="51"/>
        <v>1128.49776</v>
      </c>
      <c r="J667" s="62">
        <f t="shared" si="52"/>
        <v>101.1816</v>
      </c>
      <c r="K667" s="77">
        <v>1128</v>
      </c>
      <c r="L667" s="77">
        <v>101</v>
      </c>
    </row>
    <row r="668" spans="2:12" x14ac:dyDescent="0.25">
      <c r="B668" s="56">
        <v>2</v>
      </c>
      <c r="C668" s="56" t="s">
        <v>43</v>
      </c>
      <c r="D668" s="56" t="s">
        <v>117</v>
      </c>
      <c r="E668" s="56">
        <v>98.14</v>
      </c>
      <c r="F668" s="56">
        <v>4.3600000000000003</v>
      </c>
      <c r="G668" s="56">
        <f t="shared" ref="G668:G669" si="54">E668+F668</f>
        <v>102.5</v>
      </c>
      <c r="I668" s="62">
        <f t="shared" si="51"/>
        <v>1056.37896</v>
      </c>
      <c r="J668" s="62">
        <f t="shared" si="52"/>
        <v>46.931040000000003</v>
      </c>
      <c r="K668" s="77">
        <v>1056</v>
      </c>
      <c r="L668" s="77">
        <v>47</v>
      </c>
    </row>
    <row r="669" spans="2:12" x14ac:dyDescent="0.25">
      <c r="B669" s="56">
        <v>3</v>
      </c>
      <c r="C669" s="56" t="s">
        <v>46</v>
      </c>
      <c r="D669" s="56" t="s">
        <v>48</v>
      </c>
      <c r="E669" s="56">
        <v>158.69999999999999</v>
      </c>
      <c r="F669" s="56">
        <v>15.72</v>
      </c>
      <c r="G669" s="56">
        <f t="shared" si="54"/>
        <v>174.42</v>
      </c>
      <c r="I669" s="62">
        <f t="shared" si="51"/>
        <v>1708.2467999999997</v>
      </c>
      <c r="J669" s="62">
        <f t="shared" si="52"/>
        <v>169.21008</v>
      </c>
      <c r="K669" s="77">
        <v>1708</v>
      </c>
      <c r="L669" s="77">
        <v>169</v>
      </c>
    </row>
    <row r="670" spans="2:12" x14ac:dyDescent="0.25">
      <c r="I670" s="62"/>
      <c r="J670" s="62"/>
      <c r="K670" s="77"/>
      <c r="L670" s="77"/>
    </row>
    <row r="671" spans="2:12" x14ac:dyDescent="0.25">
      <c r="B671" s="56" t="s">
        <v>118</v>
      </c>
      <c r="I671" s="62"/>
      <c r="J671" s="62"/>
      <c r="K671" s="77"/>
      <c r="L671" s="77"/>
    </row>
    <row r="672" spans="2:12" x14ac:dyDescent="0.25">
      <c r="B672" s="56">
        <v>1</v>
      </c>
      <c r="C672" s="56" t="s">
        <v>43</v>
      </c>
      <c r="D672" s="56" t="s">
        <v>105</v>
      </c>
      <c r="E672" s="56">
        <v>110.88</v>
      </c>
      <c r="F672" s="56">
        <v>11.08</v>
      </c>
      <c r="G672" s="56">
        <f>E672+F672</f>
        <v>121.96</v>
      </c>
      <c r="I672" s="62">
        <f t="shared" si="51"/>
        <v>1193.5123199999998</v>
      </c>
      <c r="J672" s="62">
        <f t="shared" si="52"/>
        <v>119.26512</v>
      </c>
      <c r="K672" s="77">
        <v>1194</v>
      </c>
      <c r="L672" s="77">
        <v>119</v>
      </c>
    </row>
    <row r="673" spans="2:12" x14ac:dyDescent="0.25">
      <c r="B673" s="56">
        <v>2</v>
      </c>
      <c r="C673" s="56" t="s">
        <v>43</v>
      </c>
      <c r="D673" s="56" t="s">
        <v>113</v>
      </c>
      <c r="E673" s="56">
        <v>104.16</v>
      </c>
      <c r="F673" s="56">
        <v>6.06</v>
      </c>
      <c r="G673" s="56">
        <f t="shared" ref="G673:G674" si="55">E673+F673</f>
        <v>110.22</v>
      </c>
      <c r="I673" s="62">
        <f t="shared" si="51"/>
        <v>1121.17824</v>
      </c>
      <c r="J673" s="62">
        <f t="shared" si="52"/>
        <v>65.229839999999996</v>
      </c>
      <c r="K673" s="77">
        <v>1121</v>
      </c>
      <c r="L673" s="77">
        <v>65</v>
      </c>
    </row>
    <row r="674" spans="2:12" x14ac:dyDescent="0.25">
      <c r="B674" s="56">
        <v>3</v>
      </c>
      <c r="C674" s="56" t="s">
        <v>46</v>
      </c>
      <c r="D674" s="56" t="s">
        <v>48</v>
      </c>
      <c r="E674" s="56">
        <v>158.72</v>
      </c>
      <c r="F674" s="56">
        <v>15.72</v>
      </c>
      <c r="G674" s="56">
        <f t="shared" si="55"/>
        <v>174.44</v>
      </c>
      <c r="I674" s="62">
        <f t="shared" si="51"/>
        <v>1708.4620799999998</v>
      </c>
      <c r="J674" s="62">
        <f t="shared" si="52"/>
        <v>169.21008</v>
      </c>
      <c r="K674" s="77">
        <v>1708</v>
      </c>
      <c r="L674" s="77">
        <v>169</v>
      </c>
    </row>
    <row r="675" spans="2:12" x14ac:dyDescent="0.25">
      <c r="I675" s="62"/>
      <c r="J675" s="62"/>
      <c r="K675" s="77"/>
      <c r="L675" s="77"/>
    </row>
    <row r="676" spans="2:12" x14ac:dyDescent="0.25">
      <c r="B676" s="56" t="s">
        <v>119</v>
      </c>
      <c r="I676" s="62"/>
      <c r="J676" s="62"/>
      <c r="K676" s="77"/>
      <c r="L676" s="77"/>
    </row>
    <row r="677" spans="2:12" x14ac:dyDescent="0.25">
      <c r="B677" s="56">
        <v>1</v>
      </c>
      <c r="C677" s="56" t="s">
        <v>43</v>
      </c>
      <c r="D677" s="61" t="s">
        <v>121</v>
      </c>
      <c r="E677" s="56">
        <v>110.88</v>
      </c>
      <c r="F677" s="56">
        <v>11.08</v>
      </c>
      <c r="G677" s="56">
        <f>E677+F677</f>
        <v>121.96</v>
      </c>
      <c r="H677" s="61" t="s">
        <v>120</v>
      </c>
      <c r="I677" s="62">
        <f t="shared" si="51"/>
        <v>1193.5123199999998</v>
      </c>
      <c r="J677" s="62">
        <f t="shared" si="52"/>
        <v>119.26512</v>
      </c>
      <c r="K677" s="77">
        <v>1194</v>
      </c>
      <c r="L677" s="77">
        <v>119</v>
      </c>
    </row>
    <row r="678" spans="2:12" x14ac:dyDescent="0.25">
      <c r="B678" s="56">
        <v>2</v>
      </c>
      <c r="C678" s="56" t="s">
        <v>43</v>
      </c>
      <c r="D678" s="56" t="s">
        <v>113</v>
      </c>
      <c r="E678" s="56">
        <v>104.16</v>
      </c>
      <c r="F678" s="56">
        <v>6.06</v>
      </c>
      <c r="G678" s="56">
        <f t="shared" ref="G678:G679" si="56">E678+F678</f>
        <v>110.22</v>
      </c>
      <c r="I678" s="62">
        <f t="shared" si="51"/>
        <v>1121.17824</v>
      </c>
      <c r="J678" s="62">
        <f t="shared" si="52"/>
        <v>65.229839999999996</v>
      </c>
      <c r="K678" s="77">
        <v>1121</v>
      </c>
      <c r="L678" s="77">
        <v>65</v>
      </c>
    </row>
    <row r="679" spans="2:12" x14ac:dyDescent="0.25">
      <c r="B679" s="56">
        <v>3</v>
      </c>
      <c r="C679" s="56" t="s">
        <v>46</v>
      </c>
      <c r="D679" s="56" t="s">
        <v>113</v>
      </c>
      <c r="E679" s="56">
        <v>158.72</v>
      </c>
      <c r="F679" s="56">
        <v>15.72</v>
      </c>
      <c r="G679" s="56">
        <f t="shared" si="56"/>
        <v>174.44</v>
      </c>
      <c r="I679" s="62">
        <f t="shared" si="51"/>
        <v>1708.4620799999998</v>
      </c>
      <c r="J679" s="62">
        <f t="shared" si="52"/>
        <v>169.21008</v>
      </c>
      <c r="K679" s="77">
        <v>1708</v>
      </c>
      <c r="L679" s="77">
        <v>169</v>
      </c>
    </row>
  </sheetData>
  <mergeCells count="6">
    <mergeCell ref="B583:J583"/>
    <mergeCell ref="B250:J250"/>
    <mergeCell ref="B296:J296"/>
    <mergeCell ref="B368:J368"/>
    <mergeCell ref="B464:J464"/>
    <mergeCell ref="B541:J541"/>
  </mergeCells>
  <phoneticPr fontId="10" type="noConversion"/>
  <pageMargins left="0.7" right="0.7" top="0.75" bottom="0.75" header="0.3" footer="0.3"/>
  <pageSetup paperSize="9" orientation="portrait" r:id="rId1"/>
  <ignoredErrors>
    <ignoredError sqref="G18:G2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15"/>
  <sheetViews>
    <sheetView workbookViewId="0">
      <selection activeCell="G3" sqref="G3"/>
    </sheetView>
  </sheetViews>
  <sheetFormatPr defaultRowHeight="15" x14ac:dyDescent="0.25"/>
  <cols>
    <col min="5" max="5" width="16" customWidth="1"/>
    <col min="18" max="18" width="13.42578125" bestFit="1" customWidth="1"/>
  </cols>
  <sheetData>
    <row r="1" spans="1:20" s="28" customFormat="1" ht="60" x14ac:dyDescent="0.25">
      <c r="A1" s="26" t="s">
        <v>1</v>
      </c>
      <c r="B1" s="26" t="s">
        <v>22</v>
      </c>
      <c r="C1" s="26" t="s">
        <v>23</v>
      </c>
      <c r="D1" s="26" t="s">
        <v>24</v>
      </c>
      <c r="E1" s="26" t="s">
        <v>10</v>
      </c>
      <c r="F1" s="27" t="s">
        <v>25</v>
      </c>
      <c r="G1" s="27" t="s">
        <v>26</v>
      </c>
      <c r="H1" s="27" t="s">
        <v>27</v>
      </c>
      <c r="I1" s="26" t="s">
        <v>28</v>
      </c>
      <c r="J1" s="26" t="s">
        <v>29</v>
      </c>
      <c r="N1" s="28" t="s">
        <v>30</v>
      </c>
      <c r="O1" s="28" t="s">
        <v>31</v>
      </c>
      <c r="P1" s="28" t="s">
        <v>32</v>
      </c>
      <c r="Q1" s="28" t="s">
        <v>22</v>
      </c>
      <c r="R1" s="28" t="s">
        <v>10</v>
      </c>
      <c r="S1" s="28" t="s">
        <v>29</v>
      </c>
    </row>
    <row r="2" spans="1:20" x14ac:dyDescent="0.25">
      <c r="A2" s="1">
        <f t="shared" ref="A2:A15" si="0">N2</f>
        <v>0</v>
      </c>
      <c r="B2" s="1">
        <f t="shared" ref="B2:B15" si="1">Q2</f>
        <v>1190</v>
      </c>
      <c r="C2" s="1">
        <f>B2*1.2</f>
        <v>1428</v>
      </c>
      <c r="D2" s="1">
        <f t="shared" ref="D2:D15" si="2">C2*1.2</f>
        <v>1713.6</v>
      </c>
      <c r="E2" s="29">
        <f t="shared" ref="E2:E15" si="3">R2</f>
        <v>40000000</v>
      </c>
      <c r="F2" s="30">
        <f t="shared" ref="F2:F15" si="4">ROUND((E2/B2),0)</f>
        <v>33613</v>
      </c>
      <c r="G2" s="30">
        <f t="shared" ref="G2:G15" si="5">ROUND((E2/C2),0)</f>
        <v>28011</v>
      </c>
      <c r="H2" s="30">
        <f t="shared" ref="H2:H15" si="6">ROUND((E2/D2),0)</f>
        <v>23343</v>
      </c>
      <c r="I2" s="1" t="e">
        <f>#REF!</f>
        <v>#REF!</v>
      </c>
      <c r="J2" s="1">
        <f t="shared" ref="J2:J15" si="7">S2</f>
        <v>0</v>
      </c>
      <c r="O2">
        <v>0</v>
      </c>
      <c r="P2">
        <f t="shared" ref="P2:P6" si="8">O2/1.2</f>
        <v>0</v>
      </c>
      <c r="Q2">
        <v>1190</v>
      </c>
      <c r="R2" s="31">
        <v>40000000</v>
      </c>
      <c r="S2" s="32"/>
      <c r="T2" s="32"/>
    </row>
    <row r="3" spans="1:20" x14ac:dyDescent="0.25">
      <c r="A3" s="1">
        <f t="shared" si="0"/>
        <v>0</v>
      </c>
      <c r="B3" s="1">
        <f t="shared" si="1"/>
        <v>1196</v>
      </c>
      <c r="C3" s="1">
        <f t="shared" ref="C3:C15" si="9">B3*1.2</f>
        <v>1435.2</v>
      </c>
      <c r="D3" s="1">
        <f t="shared" si="2"/>
        <v>1722.24</v>
      </c>
      <c r="E3" s="29">
        <f t="shared" si="3"/>
        <v>50800000</v>
      </c>
      <c r="F3" s="30">
        <f t="shared" si="4"/>
        <v>42475</v>
      </c>
      <c r="G3" s="30">
        <f t="shared" si="5"/>
        <v>35396</v>
      </c>
      <c r="H3" s="30">
        <f t="shared" si="6"/>
        <v>29496</v>
      </c>
      <c r="I3" s="1" t="e">
        <f>#REF!</f>
        <v>#REF!</v>
      </c>
      <c r="J3" s="1">
        <f t="shared" si="7"/>
        <v>0</v>
      </c>
      <c r="O3">
        <v>0</v>
      </c>
      <c r="P3">
        <f t="shared" si="8"/>
        <v>0</v>
      </c>
      <c r="Q3">
        <v>1196</v>
      </c>
      <c r="R3" s="31">
        <v>50800000</v>
      </c>
      <c r="S3" s="32"/>
      <c r="T3" s="32"/>
    </row>
    <row r="4" spans="1:20" x14ac:dyDescent="0.25">
      <c r="A4" s="1">
        <f t="shared" si="0"/>
        <v>0</v>
      </c>
      <c r="B4" s="1">
        <f t="shared" si="1"/>
        <v>635</v>
      </c>
      <c r="C4" s="1">
        <f t="shared" si="9"/>
        <v>762</v>
      </c>
      <c r="D4" s="1">
        <f t="shared" si="2"/>
        <v>914.4</v>
      </c>
      <c r="E4" s="29">
        <f t="shared" si="3"/>
        <v>27000000</v>
      </c>
      <c r="F4" s="30">
        <f t="shared" si="4"/>
        <v>42520</v>
      </c>
      <c r="G4" s="30">
        <f t="shared" si="5"/>
        <v>35433</v>
      </c>
      <c r="H4" s="30">
        <f t="shared" si="6"/>
        <v>29528</v>
      </c>
      <c r="I4" s="1" t="e">
        <f>#REF!</f>
        <v>#REF!</v>
      </c>
      <c r="J4" s="1">
        <f t="shared" si="7"/>
        <v>0</v>
      </c>
      <c r="O4">
        <v>0</v>
      </c>
      <c r="P4">
        <f t="shared" si="8"/>
        <v>0</v>
      </c>
      <c r="Q4">
        <v>635</v>
      </c>
      <c r="R4" s="31">
        <v>27000000</v>
      </c>
      <c r="S4" s="32"/>
      <c r="T4" s="32"/>
    </row>
    <row r="5" spans="1:20" x14ac:dyDescent="0.25">
      <c r="A5" s="1">
        <f t="shared" si="0"/>
        <v>0</v>
      </c>
      <c r="B5" s="1">
        <f t="shared" si="1"/>
        <v>0</v>
      </c>
      <c r="C5" s="1">
        <f t="shared" si="9"/>
        <v>0</v>
      </c>
      <c r="D5" s="1">
        <f t="shared" si="2"/>
        <v>0</v>
      </c>
      <c r="E5" s="29">
        <f t="shared" si="3"/>
        <v>0</v>
      </c>
      <c r="F5" s="33" t="e">
        <f t="shared" si="4"/>
        <v>#DIV/0!</v>
      </c>
      <c r="G5" s="33" t="e">
        <f t="shared" si="5"/>
        <v>#DIV/0!</v>
      </c>
      <c r="H5" s="30" t="e">
        <f t="shared" si="6"/>
        <v>#DIV/0!</v>
      </c>
      <c r="I5" s="1" t="e">
        <f>#REF!</f>
        <v>#REF!</v>
      </c>
      <c r="J5" s="1">
        <f t="shared" si="7"/>
        <v>0</v>
      </c>
      <c r="O5">
        <v>0</v>
      </c>
      <c r="P5">
        <f t="shared" si="8"/>
        <v>0</v>
      </c>
      <c r="Q5">
        <f t="shared" ref="Q5:Q6" si="10">P5/1.2</f>
        <v>0</v>
      </c>
      <c r="R5" s="31">
        <v>0</v>
      </c>
      <c r="S5" s="32"/>
      <c r="T5" s="32"/>
    </row>
    <row r="6" spans="1:20" x14ac:dyDescent="0.25">
      <c r="A6" s="1">
        <f t="shared" si="0"/>
        <v>0</v>
      </c>
      <c r="B6" s="1">
        <f t="shared" si="1"/>
        <v>0</v>
      </c>
      <c r="C6" s="1">
        <f t="shared" si="9"/>
        <v>0</v>
      </c>
      <c r="D6" s="1">
        <f t="shared" si="2"/>
        <v>0</v>
      </c>
      <c r="E6" s="29">
        <f t="shared" si="3"/>
        <v>0</v>
      </c>
      <c r="F6" s="33" t="e">
        <f t="shared" si="4"/>
        <v>#DIV/0!</v>
      </c>
      <c r="G6" s="33" t="e">
        <f t="shared" si="5"/>
        <v>#DIV/0!</v>
      </c>
      <c r="H6" s="30" t="e">
        <f t="shared" si="6"/>
        <v>#DIV/0!</v>
      </c>
      <c r="I6" s="1" t="e">
        <f>#REF!</f>
        <v>#REF!</v>
      </c>
      <c r="J6" s="1">
        <f t="shared" si="7"/>
        <v>0</v>
      </c>
      <c r="O6">
        <v>0</v>
      </c>
      <c r="P6">
        <f t="shared" si="8"/>
        <v>0</v>
      </c>
      <c r="Q6">
        <f t="shared" si="10"/>
        <v>0</v>
      </c>
      <c r="R6" s="31">
        <v>0</v>
      </c>
      <c r="S6" s="32"/>
      <c r="T6" s="32"/>
    </row>
    <row r="7" spans="1:20" x14ac:dyDescent="0.25">
      <c r="A7" s="1">
        <f t="shared" si="0"/>
        <v>0</v>
      </c>
      <c r="B7" s="1">
        <f t="shared" si="1"/>
        <v>0</v>
      </c>
      <c r="C7" s="1">
        <f t="shared" si="9"/>
        <v>0</v>
      </c>
      <c r="D7" s="1">
        <f t="shared" si="2"/>
        <v>0</v>
      </c>
      <c r="E7" s="29">
        <f t="shared" si="3"/>
        <v>0</v>
      </c>
      <c r="F7" s="30" t="e">
        <f t="shared" si="4"/>
        <v>#DIV/0!</v>
      </c>
      <c r="G7" s="30" t="e">
        <f t="shared" si="5"/>
        <v>#DIV/0!</v>
      </c>
      <c r="H7" s="30" t="e">
        <f t="shared" si="6"/>
        <v>#DIV/0!</v>
      </c>
      <c r="I7" s="1" t="e">
        <f>#REF!</f>
        <v>#REF!</v>
      </c>
      <c r="J7" s="1">
        <f t="shared" si="7"/>
        <v>0</v>
      </c>
      <c r="O7">
        <v>0</v>
      </c>
      <c r="P7">
        <f t="shared" ref="P7:P15" si="11">O7/1.2</f>
        <v>0</v>
      </c>
      <c r="Q7">
        <f t="shared" ref="Q7:Q15" si="12">P7/1.2</f>
        <v>0</v>
      </c>
      <c r="R7" s="31">
        <v>0</v>
      </c>
      <c r="S7" s="32"/>
      <c r="T7" s="32"/>
    </row>
    <row r="8" spans="1:20" x14ac:dyDescent="0.25">
      <c r="A8" s="1">
        <f t="shared" si="0"/>
        <v>0</v>
      </c>
      <c r="B8" s="1">
        <f t="shared" si="1"/>
        <v>0</v>
      </c>
      <c r="C8" s="1">
        <f t="shared" si="9"/>
        <v>0</v>
      </c>
      <c r="D8" s="1">
        <f t="shared" si="2"/>
        <v>0</v>
      </c>
      <c r="E8" s="29">
        <f t="shared" si="3"/>
        <v>0</v>
      </c>
      <c r="F8" s="33" t="e">
        <f t="shared" si="4"/>
        <v>#DIV/0!</v>
      </c>
      <c r="G8" s="33" t="e">
        <f t="shared" si="5"/>
        <v>#DIV/0!</v>
      </c>
      <c r="H8" s="30" t="e">
        <f t="shared" si="6"/>
        <v>#DIV/0!</v>
      </c>
      <c r="I8" s="1" t="e">
        <f>#REF!</f>
        <v>#REF!</v>
      </c>
      <c r="J8" s="1">
        <f t="shared" si="7"/>
        <v>0</v>
      </c>
      <c r="O8">
        <v>0</v>
      </c>
      <c r="P8">
        <f t="shared" si="11"/>
        <v>0</v>
      </c>
      <c r="Q8">
        <f t="shared" si="12"/>
        <v>0</v>
      </c>
      <c r="R8" s="31">
        <v>0</v>
      </c>
      <c r="S8" s="32"/>
      <c r="T8" s="32"/>
    </row>
    <row r="9" spans="1:20" x14ac:dyDescent="0.25">
      <c r="A9" s="1">
        <f t="shared" si="0"/>
        <v>0</v>
      </c>
      <c r="B9" s="1">
        <f t="shared" si="1"/>
        <v>0</v>
      </c>
      <c r="C9" s="1">
        <f t="shared" si="9"/>
        <v>0</v>
      </c>
      <c r="D9" s="1">
        <f t="shared" si="2"/>
        <v>0</v>
      </c>
      <c r="E9" s="29">
        <f t="shared" si="3"/>
        <v>0</v>
      </c>
      <c r="F9" s="30" t="e">
        <f t="shared" si="4"/>
        <v>#DIV/0!</v>
      </c>
      <c r="G9" s="30" t="e">
        <f t="shared" si="5"/>
        <v>#DIV/0!</v>
      </c>
      <c r="H9" s="30" t="e">
        <f t="shared" si="6"/>
        <v>#DIV/0!</v>
      </c>
      <c r="I9" s="1" t="e">
        <f>#REF!</f>
        <v>#REF!</v>
      </c>
      <c r="J9" s="1">
        <f t="shared" si="7"/>
        <v>0</v>
      </c>
      <c r="O9">
        <v>0</v>
      </c>
      <c r="P9">
        <f t="shared" si="11"/>
        <v>0</v>
      </c>
      <c r="Q9">
        <f t="shared" si="12"/>
        <v>0</v>
      </c>
      <c r="R9" s="31">
        <v>0</v>
      </c>
      <c r="S9" s="32"/>
      <c r="T9" s="32"/>
    </row>
    <row r="10" spans="1:20" x14ac:dyDescent="0.25">
      <c r="A10" s="1">
        <f t="shared" si="0"/>
        <v>0</v>
      </c>
      <c r="B10" s="1">
        <f t="shared" si="1"/>
        <v>0</v>
      </c>
      <c r="C10" s="1">
        <f t="shared" si="9"/>
        <v>0</v>
      </c>
      <c r="D10" s="1">
        <f t="shared" si="2"/>
        <v>0</v>
      </c>
      <c r="E10" s="29">
        <f t="shared" si="3"/>
        <v>0</v>
      </c>
      <c r="F10" s="30" t="e">
        <f t="shared" si="4"/>
        <v>#DIV/0!</v>
      </c>
      <c r="G10" s="30" t="e">
        <f t="shared" si="5"/>
        <v>#DIV/0!</v>
      </c>
      <c r="H10" s="30" t="e">
        <f t="shared" si="6"/>
        <v>#DIV/0!</v>
      </c>
      <c r="I10" s="1" t="e">
        <f>#REF!</f>
        <v>#REF!</v>
      </c>
      <c r="J10" s="1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31">
        <v>0</v>
      </c>
      <c r="S10" s="32"/>
      <c r="T10" s="32"/>
    </row>
    <row r="11" spans="1:20" x14ac:dyDescent="0.25">
      <c r="A11" s="1">
        <f t="shared" si="0"/>
        <v>0</v>
      </c>
      <c r="B11" s="1">
        <f t="shared" si="1"/>
        <v>0</v>
      </c>
      <c r="C11" s="1">
        <f t="shared" si="9"/>
        <v>0</v>
      </c>
      <c r="D11" s="1">
        <f t="shared" si="2"/>
        <v>0</v>
      </c>
      <c r="E11" s="29">
        <f t="shared" si="3"/>
        <v>0</v>
      </c>
      <c r="F11" s="33" t="e">
        <f t="shared" si="4"/>
        <v>#DIV/0!</v>
      </c>
      <c r="G11" s="33" t="e">
        <f t="shared" si="5"/>
        <v>#DIV/0!</v>
      </c>
      <c r="H11" s="30" t="e">
        <f t="shared" si="6"/>
        <v>#DIV/0!</v>
      </c>
      <c r="I11" s="1" t="e">
        <f>#REF!</f>
        <v>#REF!</v>
      </c>
      <c r="J11" s="1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31">
        <v>0</v>
      </c>
      <c r="S11" s="32"/>
      <c r="T11" s="32"/>
    </row>
    <row r="12" spans="1:20" x14ac:dyDescent="0.25">
      <c r="A12" s="1">
        <f t="shared" si="0"/>
        <v>0</v>
      </c>
      <c r="B12" s="1">
        <f t="shared" si="1"/>
        <v>0</v>
      </c>
      <c r="C12" s="1">
        <f t="shared" si="9"/>
        <v>0</v>
      </c>
      <c r="D12" s="1">
        <f t="shared" si="2"/>
        <v>0</v>
      </c>
      <c r="E12" s="29">
        <f t="shared" si="3"/>
        <v>0</v>
      </c>
      <c r="F12" s="30" t="e">
        <f t="shared" si="4"/>
        <v>#DIV/0!</v>
      </c>
      <c r="G12" s="30" t="e">
        <f t="shared" si="5"/>
        <v>#DIV/0!</v>
      </c>
      <c r="H12" s="30" t="e">
        <f t="shared" si="6"/>
        <v>#DIV/0!</v>
      </c>
      <c r="I12" s="1" t="e">
        <f>#REF!</f>
        <v>#REF!</v>
      </c>
      <c r="J12" s="1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31">
        <v>0</v>
      </c>
      <c r="S12" s="32"/>
      <c r="T12" s="32"/>
    </row>
    <row r="13" spans="1:20" x14ac:dyDescent="0.25">
      <c r="A13" s="1">
        <f t="shared" si="0"/>
        <v>0</v>
      </c>
      <c r="B13" s="1">
        <f t="shared" si="1"/>
        <v>0</v>
      </c>
      <c r="C13" s="1">
        <f t="shared" si="9"/>
        <v>0</v>
      </c>
      <c r="D13" s="1">
        <f t="shared" si="2"/>
        <v>0</v>
      </c>
      <c r="E13" s="29">
        <f t="shared" si="3"/>
        <v>0</v>
      </c>
      <c r="F13" s="30" t="e">
        <f t="shared" si="4"/>
        <v>#DIV/0!</v>
      </c>
      <c r="G13" s="30" t="e">
        <f t="shared" si="5"/>
        <v>#DIV/0!</v>
      </c>
      <c r="H13" s="30" t="e">
        <f t="shared" si="6"/>
        <v>#DIV/0!</v>
      </c>
      <c r="I13" s="1" t="e">
        <f>#REF!</f>
        <v>#REF!</v>
      </c>
      <c r="J13" s="1">
        <f t="shared" si="7"/>
        <v>0</v>
      </c>
      <c r="O13">
        <v>0</v>
      </c>
      <c r="P13">
        <f t="shared" si="11"/>
        <v>0</v>
      </c>
      <c r="Q13">
        <f t="shared" si="12"/>
        <v>0</v>
      </c>
      <c r="R13" s="31">
        <v>0</v>
      </c>
      <c r="S13" s="32"/>
      <c r="T13" s="32"/>
    </row>
    <row r="14" spans="1:20" x14ac:dyDescent="0.25">
      <c r="A14" s="1">
        <f t="shared" si="0"/>
        <v>0</v>
      </c>
      <c r="B14" s="1">
        <f t="shared" si="1"/>
        <v>0</v>
      </c>
      <c r="C14" s="1">
        <f t="shared" si="9"/>
        <v>0</v>
      </c>
      <c r="D14" s="1">
        <f t="shared" si="2"/>
        <v>0</v>
      </c>
      <c r="E14" s="29">
        <f t="shared" si="3"/>
        <v>0</v>
      </c>
      <c r="F14" s="30" t="e">
        <f t="shared" si="4"/>
        <v>#DIV/0!</v>
      </c>
      <c r="G14" s="30" t="e">
        <f t="shared" si="5"/>
        <v>#DIV/0!</v>
      </c>
      <c r="H14" s="1" t="e">
        <f t="shared" si="6"/>
        <v>#DIV/0!</v>
      </c>
      <c r="I14" s="1" t="e">
        <f>#REF!</f>
        <v>#REF!</v>
      </c>
      <c r="J14" s="1">
        <f t="shared" si="7"/>
        <v>0</v>
      </c>
      <c r="O14">
        <v>0</v>
      </c>
      <c r="P14">
        <f t="shared" si="11"/>
        <v>0</v>
      </c>
      <c r="Q14">
        <f t="shared" si="12"/>
        <v>0</v>
      </c>
      <c r="R14" s="31">
        <v>0</v>
      </c>
      <c r="S14" s="32"/>
      <c r="T14" s="32"/>
    </row>
    <row r="15" spans="1:20" x14ac:dyDescent="0.25">
      <c r="A15" s="1">
        <f t="shared" si="0"/>
        <v>0</v>
      </c>
      <c r="B15" s="1">
        <f t="shared" si="1"/>
        <v>0</v>
      </c>
      <c r="C15" s="1">
        <f t="shared" si="9"/>
        <v>0</v>
      </c>
      <c r="D15" s="1">
        <f t="shared" si="2"/>
        <v>0</v>
      </c>
      <c r="E15" s="29">
        <f t="shared" si="3"/>
        <v>0</v>
      </c>
      <c r="F15" s="30" t="e">
        <f t="shared" si="4"/>
        <v>#DIV/0!</v>
      </c>
      <c r="G15" s="1" t="e">
        <f t="shared" si="5"/>
        <v>#DIV/0!</v>
      </c>
      <c r="H15" s="1" t="e">
        <f t="shared" si="6"/>
        <v>#DIV/0!</v>
      </c>
      <c r="I15" s="1" t="e">
        <f>#REF!</f>
        <v>#REF!</v>
      </c>
      <c r="J15" s="1">
        <f t="shared" si="7"/>
        <v>0</v>
      </c>
      <c r="O15">
        <v>0</v>
      </c>
      <c r="P15">
        <f t="shared" si="11"/>
        <v>0</v>
      </c>
      <c r="Q15">
        <f t="shared" si="12"/>
        <v>0</v>
      </c>
      <c r="R15" s="31">
        <v>0</v>
      </c>
      <c r="S15" s="32"/>
      <c r="T15" s="3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D75BC-AB72-4D0F-B842-545365663BDA}">
  <dimension ref="A1:T33"/>
  <sheetViews>
    <sheetView zoomScale="190" zoomScaleNormal="190" workbookViewId="0">
      <selection activeCell="O4" sqref="O4"/>
    </sheetView>
  </sheetViews>
  <sheetFormatPr defaultRowHeight="15" x14ac:dyDescent="0.25"/>
  <cols>
    <col min="1" max="1" width="12.140625" customWidth="1"/>
    <col min="2" max="2" width="7" customWidth="1"/>
    <col min="3" max="3" width="14.28515625" customWidth="1"/>
    <col min="4" max="4" width="13.28515625" customWidth="1"/>
    <col min="5" max="5" width="12.42578125" customWidth="1"/>
    <col min="6" max="6" width="12.28515625" customWidth="1"/>
    <col min="7" max="7" width="10.85546875" customWidth="1"/>
    <col min="8" max="9" width="10.42578125" customWidth="1"/>
    <col min="10" max="10" width="11" style="13" customWidth="1"/>
    <col min="11" max="11" width="18.5703125" customWidth="1"/>
    <col min="12" max="12" width="17.42578125" customWidth="1"/>
    <col min="13" max="13" width="11.28515625" bestFit="1" customWidth="1"/>
    <col min="14" max="14" width="16.28515625" customWidth="1"/>
    <col min="15" max="15" width="11.28515625" bestFit="1" customWidth="1"/>
    <col min="16" max="16" width="11" bestFit="1" customWidth="1"/>
    <col min="19" max="19" width="20.140625" customWidth="1"/>
    <col min="20" max="20" width="21.28515625" customWidth="1"/>
  </cols>
  <sheetData>
    <row r="1" spans="1:17" x14ac:dyDescent="0.25">
      <c r="C1" s="23" t="s">
        <v>13</v>
      </c>
    </row>
    <row r="2" spans="1:17" ht="16.5" x14ac:dyDescent="0.25">
      <c r="A2" t="s">
        <v>158</v>
      </c>
      <c r="B2" s="89" t="s">
        <v>18</v>
      </c>
      <c r="C2" s="95" t="s">
        <v>14</v>
      </c>
      <c r="D2" s="95" t="s">
        <v>17</v>
      </c>
      <c r="E2" s="95" t="s">
        <v>19</v>
      </c>
      <c r="F2" s="95" t="s">
        <v>20</v>
      </c>
      <c r="G2" s="95" t="s">
        <v>145</v>
      </c>
      <c r="H2" s="95" t="s">
        <v>146</v>
      </c>
      <c r="I2" s="95" t="s">
        <v>147</v>
      </c>
      <c r="J2" s="86" t="s">
        <v>15</v>
      </c>
      <c r="K2" s="86" t="s">
        <v>10</v>
      </c>
      <c r="L2" s="90"/>
      <c r="M2" s="90"/>
      <c r="N2" s="90"/>
      <c r="O2" s="90"/>
      <c r="P2" s="15"/>
      <c r="Q2" s="14"/>
    </row>
    <row r="3" spans="1:17" ht="16.5" x14ac:dyDescent="0.25">
      <c r="A3" t="s">
        <v>157</v>
      </c>
      <c r="B3" s="89">
        <v>1</v>
      </c>
      <c r="C3" s="89" t="s">
        <v>156</v>
      </c>
      <c r="D3" s="89">
        <v>154.66999999999999</v>
      </c>
      <c r="E3" s="96">
        <v>140.61000000000001</v>
      </c>
      <c r="F3" s="96">
        <f>E3*10.764</f>
        <v>1513.52604</v>
      </c>
      <c r="G3" s="96">
        <v>9.7899999999999991</v>
      </c>
      <c r="H3" s="96">
        <f t="shared" ref="H3:H8" si="0">G3*10.764</f>
        <v>105.37955999999998</v>
      </c>
      <c r="I3" s="179">
        <f t="shared" ref="I3:I9" si="1">F3+H3</f>
        <v>1618.9056</v>
      </c>
      <c r="J3" s="99">
        <f>K3/F3</f>
        <v>25173.005943128668</v>
      </c>
      <c r="K3" s="98">
        <v>38100000</v>
      </c>
      <c r="L3" s="98">
        <v>2286000</v>
      </c>
      <c r="M3" s="97">
        <v>30000</v>
      </c>
      <c r="N3" s="98">
        <f>K3+L3+M3</f>
        <v>40416000</v>
      </c>
      <c r="O3" s="97">
        <f>N3/F3</f>
        <v>26703.207564238539</v>
      </c>
      <c r="P3" s="14"/>
      <c r="Q3" s="14"/>
    </row>
    <row r="4" spans="1:17" ht="16.5" x14ac:dyDescent="0.25">
      <c r="A4" t="s">
        <v>161</v>
      </c>
      <c r="B4" s="89">
        <v>2</v>
      </c>
      <c r="C4" s="89" t="s">
        <v>155</v>
      </c>
      <c r="D4" s="89">
        <v>154.66999999999999</v>
      </c>
      <c r="E4" s="89">
        <v>140.61000000000001</v>
      </c>
      <c r="F4" s="96">
        <f t="shared" ref="F4:H12" si="2">E4*10.764</f>
        <v>1513.52604</v>
      </c>
      <c r="G4" s="96">
        <v>9.7899999999999991</v>
      </c>
      <c r="H4" s="96">
        <f t="shared" si="0"/>
        <v>105.37955999999998</v>
      </c>
      <c r="I4" s="179">
        <f t="shared" si="1"/>
        <v>1618.9056</v>
      </c>
      <c r="J4" s="99">
        <f t="shared" ref="J4:J8" si="3">K4/F4</f>
        <v>24776.580652685698</v>
      </c>
      <c r="K4" s="97">
        <v>37500000</v>
      </c>
      <c r="L4" s="98">
        <v>2250000</v>
      </c>
      <c r="M4" s="97">
        <v>30000</v>
      </c>
      <c r="N4" s="98">
        <f t="shared" ref="N4:N13" si="4">K4+L4+M4</f>
        <v>39780000</v>
      </c>
      <c r="O4" s="97">
        <f t="shared" ref="O4" si="5">N4/F4</f>
        <v>26282.99675636899</v>
      </c>
      <c r="P4" s="14"/>
      <c r="Q4" s="14"/>
    </row>
    <row r="5" spans="1:17" ht="16.5" x14ac:dyDescent="0.25">
      <c r="A5" t="s">
        <v>162</v>
      </c>
      <c r="B5" s="89">
        <v>3</v>
      </c>
      <c r="C5" s="89" t="s">
        <v>152</v>
      </c>
      <c r="D5" s="89">
        <f t="shared" ref="D5:D8" si="6">E5*1.1</f>
        <v>428.197</v>
      </c>
      <c r="E5" s="89">
        <v>389.27</v>
      </c>
      <c r="F5" s="96">
        <f t="shared" si="2"/>
        <v>4190.1022799999992</v>
      </c>
      <c r="G5" s="96">
        <v>20.97</v>
      </c>
      <c r="H5" s="96">
        <f t="shared" si="0"/>
        <v>225.72107999999997</v>
      </c>
      <c r="I5" s="179">
        <f t="shared" si="1"/>
        <v>4415.8233599999994</v>
      </c>
      <c r="J5" s="99">
        <f>K5/I5</f>
        <v>23000.920036801475</v>
      </c>
      <c r="K5" s="97">
        <v>101568000</v>
      </c>
      <c r="L5" s="98">
        <v>5078400</v>
      </c>
      <c r="M5" s="97">
        <v>30000</v>
      </c>
      <c r="N5" s="98">
        <f t="shared" si="4"/>
        <v>106676400</v>
      </c>
      <c r="O5" s="97">
        <f>N5/I5</f>
        <v>24157.75978865242</v>
      </c>
      <c r="P5" s="14"/>
      <c r="Q5" s="14"/>
    </row>
    <row r="6" spans="1:17" ht="16.5" x14ac:dyDescent="0.25">
      <c r="A6" t="s">
        <v>162</v>
      </c>
      <c r="B6" s="89">
        <v>4</v>
      </c>
      <c r="C6" s="89" t="s">
        <v>151</v>
      </c>
      <c r="D6" s="89">
        <f t="shared" si="6"/>
        <v>428.197</v>
      </c>
      <c r="E6" s="89">
        <v>389.27</v>
      </c>
      <c r="F6" s="96">
        <f t="shared" si="2"/>
        <v>4190.1022799999992</v>
      </c>
      <c r="G6" s="96">
        <v>20.97</v>
      </c>
      <c r="H6" s="96">
        <f t="shared" si="0"/>
        <v>225.72107999999997</v>
      </c>
      <c r="I6" s="179">
        <f t="shared" si="1"/>
        <v>4415.8233599999994</v>
      </c>
      <c r="J6" s="99">
        <f>K6/I6</f>
        <v>23000.920036801475</v>
      </c>
      <c r="K6" s="97">
        <v>101568000</v>
      </c>
      <c r="L6" s="98">
        <v>5078400</v>
      </c>
      <c r="M6" s="97">
        <v>30000</v>
      </c>
      <c r="N6" s="98">
        <f t="shared" si="4"/>
        <v>106676400</v>
      </c>
      <c r="O6" s="183">
        <f t="shared" ref="O6" si="7">N6/I6</f>
        <v>24157.75978865242</v>
      </c>
      <c r="P6" s="14"/>
      <c r="Q6" s="14"/>
    </row>
    <row r="7" spans="1:17" ht="16.5" x14ac:dyDescent="0.25">
      <c r="A7" t="s">
        <v>163</v>
      </c>
      <c r="B7" s="89">
        <v>5</v>
      </c>
      <c r="C7" s="89" t="s">
        <v>153</v>
      </c>
      <c r="D7" s="89">
        <f t="shared" si="6"/>
        <v>428.197</v>
      </c>
      <c r="E7" s="89">
        <v>389.27</v>
      </c>
      <c r="F7" s="96">
        <f t="shared" si="2"/>
        <v>4190.1022799999992</v>
      </c>
      <c r="G7" s="96">
        <v>20.97</v>
      </c>
      <c r="H7" s="96">
        <f t="shared" si="0"/>
        <v>225.72107999999997</v>
      </c>
      <c r="I7" s="179">
        <f t="shared" si="1"/>
        <v>4415.8233599999994</v>
      </c>
      <c r="J7" s="99">
        <f>K7/I7</f>
        <v>23000.920036801475</v>
      </c>
      <c r="K7" s="97">
        <v>101568000</v>
      </c>
      <c r="L7" s="98">
        <v>6094100</v>
      </c>
      <c r="M7" s="97">
        <v>30000</v>
      </c>
      <c r="N7" s="98">
        <f t="shared" si="4"/>
        <v>107692100</v>
      </c>
      <c r="O7" s="183">
        <f>N7/I7</f>
        <v>24387.773518187107</v>
      </c>
      <c r="P7" s="14"/>
      <c r="Q7" s="14"/>
    </row>
    <row r="8" spans="1:17" ht="16.5" x14ac:dyDescent="0.25">
      <c r="A8" t="s">
        <v>163</v>
      </c>
      <c r="B8" s="89">
        <v>6</v>
      </c>
      <c r="C8" s="89" t="s">
        <v>154</v>
      </c>
      <c r="D8" s="89">
        <f t="shared" si="6"/>
        <v>428.197</v>
      </c>
      <c r="E8" s="89">
        <v>389.27</v>
      </c>
      <c r="F8" s="96">
        <f t="shared" si="2"/>
        <v>4190.1022799999992</v>
      </c>
      <c r="G8" s="96">
        <v>20.97</v>
      </c>
      <c r="H8" s="96">
        <f t="shared" si="0"/>
        <v>225.72107999999997</v>
      </c>
      <c r="I8" s="179">
        <f t="shared" si="1"/>
        <v>4415.8233599999994</v>
      </c>
      <c r="J8" s="99">
        <f t="shared" si="3"/>
        <v>24239.981082275637</v>
      </c>
      <c r="K8" s="97">
        <v>101568000</v>
      </c>
      <c r="L8" s="98">
        <v>5078400</v>
      </c>
      <c r="M8" s="97">
        <v>30000</v>
      </c>
      <c r="N8" s="98">
        <f t="shared" si="4"/>
        <v>106676400</v>
      </c>
      <c r="O8" s="183">
        <f>N8/I8</f>
        <v>24157.75978865242</v>
      </c>
      <c r="P8" s="14"/>
      <c r="Q8" s="14"/>
    </row>
    <row r="9" spans="1:17" ht="16.5" x14ac:dyDescent="0.25">
      <c r="A9" t="s">
        <v>159</v>
      </c>
      <c r="B9" s="89">
        <v>7</v>
      </c>
      <c r="C9" s="89" t="s">
        <v>149</v>
      </c>
      <c r="D9" s="37"/>
      <c r="E9" s="89">
        <v>117.11</v>
      </c>
      <c r="F9" s="96">
        <f t="shared" si="2"/>
        <v>1260.57204</v>
      </c>
      <c r="G9" s="179">
        <v>11</v>
      </c>
      <c r="H9" s="96">
        <f t="shared" si="2"/>
        <v>118.404</v>
      </c>
      <c r="I9" s="179">
        <f t="shared" si="1"/>
        <v>1378.97604</v>
      </c>
      <c r="J9" s="180">
        <f>K9/I9</f>
        <v>36258.788078725425</v>
      </c>
      <c r="K9" s="181">
        <v>50000000</v>
      </c>
      <c r="L9" s="182">
        <v>3000000</v>
      </c>
      <c r="M9" s="97">
        <v>30000</v>
      </c>
      <c r="N9" s="98">
        <f t="shared" si="4"/>
        <v>53030000</v>
      </c>
      <c r="O9" s="183">
        <f>N9/I9</f>
        <v>38456.070636296186</v>
      </c>
      <c r="P9" s="14"/>
      <c r="Q9" s="14"/>
    </row>
    <row r="10" spans="1:17" ht="16.5" x14ac:dyDescent="0.25">
      <c r="A10" t="s">
        <v>160</v>
      </c>
      <c r="B10" s="89">
        <v>8</v>
      </c>
      <c r="C10" s="89" t="s">
        <v>148</v>
      </c>
      <c r="D10" s="89">
        <v>199.43</v>
      </c>
      <c r="E10" s="89">
        <v>181.3</v>
      </c>
      <c r="F10" s="96">
        <f t="shared" si="2"/>
        <v>1951.5132000000001</v>
      </c>
      <c r="G10" s="179">
        <v>20.64</v>
      </c>
      <c r="H10" s="96">
        <f t="shared" ref="H10:H16" si="8">G10*10.764</f>
        <v>222.16896</v>
      </c>
      <c r="I10" s="179">
        <f t="shared" ref="I10:I16" si="9">F10+H10</f>
        <v>2173.6821600000003</v>
      </c>
      <c r="J10" s="180">
        <f t="shared" ref="J10:J17" si="10">K10/I10</f>
        <v>32203.420209328116</v>
      </c>
      <c r="K10" s="181">
        <v>70000000</v>
      </c>
      <c r="L10" s="182">
        <v>4200000</v>
      </c>
      <c r="M10" s="97">
        <v>30000</v>
      </c>
      <c r="N10" s="98">
        <f t="shared" si="4"/>
        <v>74230000</v>
      </c>
      <c r="O10" s="183">
        <f t="shared" ref="O10:O13" si="11">N10/I10</f>
        <v>34149.426887691799</v>
      </c>
      <c r="P10" s="14"/>
      <c r="Q10" s="14"/>
    </row>
    <row r="11" spans="1:17" ht="16.5" x14ac:dyDescent="0.25">
      <c r="B11" s="89">
        <v>9</v>
      </c>
      <c r="C11" s="89" t="s">
        <v>150</v>
      </c>
      <c r="D11" s="37"/>
      <c r="E11" s="89">
        <v>389.27</v>
      </c>
      <c r="F11" s="96">
        <f t="shared" si="2"/>
        <v>4190.1022799999992</v>
      </c>
      <c r="G11" s="179">
        <v>20.97</v>
      </c>
      <c r="H11" s="96">
        <f t="shared" si="8"/>
        <v>225.72107999999997</v>
      </c>
      <c r="I11" s="179">
        <f t="shared" si="9"/>
        <v>4415.8233599999994</v>
      </c>
      <c r="J11" s="180">
        <f t="shared" si="10"/>
        <v>23098.750036958005</v>
      </c>
      <c r="K11" s="181">
        <v>102000000</v>
      </c>
      <c r="L11" s="182">
        <v>6120000</v>
      </c>
      <c r="M11" s="97">
        <v>30000</v>
      </c>
      <c r="N11" s="98">
        <f t="shared" si="4"/>
        <v>108150000</v>
      </c>
      <c r="O11" s="183">
        <f t="shared" si="11"/>
        <v>24491.468789186354</v>
      </c>
      <c r="P11" s="14"/>
      <c r="Q11" s="14"/>
    </row>
    <row r="12" spans="1:17" ht="16.5" x14ac:dyDescent="0.25">
      <c r="B12" s="88"/>
      <c r="C12" s="88"/>
      <c r="D12" s="88"/>
      <c r="E12" s="179"/>
      <c r="F12" s="184">
        <f t="shared" si="2"/>
        <v>0</v>
      </c>
      <c r="G12" s="179"/>
      <c r="H12" s="96">
        <f t="shared" si="8"/>
        <v>0</v>
      </c>
      <c r="I12" s="179">
        <f t="shared" si="9"/>
        <v>0</v>
      </c>
      <c r="J12" s="180" t="e">
        <f t="shared" si="10"/>
        <v>#DIV/0!</v>
      </c>
      <c r="K12" s="181"/>
      <c r="L12" s="182"/>
      <c r="M12" s="181"/>
      <c r="N12" s="98">
        <f t="shared" si="4"/>
        <v>0</v>
      </c>
      <c r="O12" s="183" t="e">
        <f t="shared" si="11"/>
        <v>#DIV/0!</v>
      </c>
      <c r="P12" s="14"/>
      <c r="Q12" s="14"/>
    </row>
    <row r="13" spans="1:17" ht="16.5" x14ac:dyDescent="0.25">
      <c r="B13" s="88"/>
      <c r="C13" s="88"/>
      <c r="D13" s="88"/>
      <c r="E13" s="88"/>
      <c r="F13" s="179"/>
      <c r="G13" s="179"/>
      <c r="H13" s="96">
        <f t="shared" si="8"/>
        <v>0</v>
      </c>
      <c r="I13" s="179">
        <f t="shared" si="9"/>
        <v>0</v>
      </c>
      <c r="J13" s="180" t="e">
        <f t="shared" si="10"/>
        <v>#DIV/0!</v>
      </c>
      <c r="K13" s="181"/>
      <c r="L13" s="182"/>
      <c r="M13" s="181"/>
      <c r="N13" s="98">
        <f t="shared" si="4"/>
        <v>0</v>
      </c>
      <c r="O13" s="183" t="e">
        <f t="shared" si="11"/>
        <v>#DIV/0!</v>
      </c>
      <c r="P13" s="14"/>
      <c r="Q13" s="14"/>
    </row>
    <row r="14" spans="1:17" ht="16.5" x14ac:dyDescent="0.25">
      <c r="B14" s="88"/>
      <c r="C14" s="88"/>
      <c r="D14" s="88"/>
      <c r="E14" s="88"/>
      <c r="F14" s="179"/>
      <c r="G14" s="179"/>
      <c r="H14" s="96">
        <f t="shared" si="8"/>
        <v>0</v>
      </c>
      <c r="I14" s="179">
        <f t="shared" si="9"/>
        <v>0</v>
      </c>
      <c r="J14" s="180" t="e">
        <f t="shared" si="10"/>
        <v>#DIV/0!</v>
      </c>
      <c r="K14" s="181"/>
      <c r="L14" s="182"/>
      <c r="M14" s="181"/>
      <c r="N14" s="182"/>
      <c r="O14" s="183"/>
      <c r="P14" s="14"/>
      <c r="Q14" s="14"/>
    </row>
    <row r="15" spans="1:17" ht="16.5" x14ac:dyDescent="0.25">
      <c r="B15" s="14"/>
      <c r="C15" s="14"/>
      <c r="D15" s="14"/>
      <c r="E15" s="16"/>
      <c r="F15" s="16"/>
      <c r="G15" s="16"/>
      <c r="H15" s="96">
        <f t="shared" si="8"/>
        <v>0</v>
      </c>
      <c r="I15" s="179">
        <f t="shared" si="9"/>
        <v>0</v>
      </c>
      <c r="J15" s="180" t="e">
        <f t="shared" si="10"/>
        <v>#DIV/0!</v>
      </c>
      <c r="K15" s="21"/>
      <c r="L15" s="25"/>
      <c r="M15" s="15"/>
      <c r="N15" s="21"/>
      <c r="O15" s="94">
        <f>SUM(O3:O9)</f>
        <v>188303.32784104807</v>
      </c>
      <c r="P15" s="14"/>
      <c r="Q15" s="14"/>
    </row>
    <row r="16" spans="1:17" ht="16.5" x14ac:dyDescent="0.25">
      <c r="B16" s="14"/>
      <c r="C16" s="14"/>
      <c r="D16" s="14"/>
      <c r="E16" s="16"/>
      <c r="F16" s="16"/>
      <c r="G16" s="16"/>
      <c r="H16" s="96">
        <f t="shared" si="8"/>
        <v>0</v>
      </c>
      <c r="I16" s="179">
        <f t="shared" si="9"/>
        <v>0</v>
      </c>
      <c r="J16" s="180" t="e">
        <f t="shared" si="10"/>
        <v>#DIV/0!</v>
      </c>
      <c r="K16" s="21"/>
      <c r="L16" s="15"/>
      <c r="M16" s="15"/>
      <c r="N16" s="21"/>
      <c r="O16" s="93">
        <f>O15/6</f>
        <v>31383.887973508012</v>
      </c>
      <c r="P16" s="14"/>
      <c r="Q16" s="14"/>
    </row>
    <row r="17" spans="2:20" ht="16.5" x14ac:dyDescent="0.25">
      <c r="B17" s="14"/>
      <c r="C17" s="14"/>
      <c r="D17" s="14"/>
      <c r="E17" s="16"/>
      <c r="F17" s="16"/>
      <c r="G17" s="16"/>
      <c r="H17" s="16"/>
      <c r="I17" s="16"/>
      <c r="J17" s="180" t="e">
        <f t="shared" si="10"/>
        <v>#DIV/0!</v>
      </c>
      <c r="K17" s="21"/>
      <c r="L17" s="14"/>
      <c r="M17" s="14"/>
      <c r="N17" s="21"/>
      <c r="O17" s="16"/>
      <c r="P17" s="20"/>
      <c r="Q17" s="14"/>
    </row>
    <row r="18" spans="2:20" x14ac:dyDescent="0.25">
      <c r="B18" s="14"/>
      <c r="C18" s="14"/>
      <c r="D18" s="14"/>
      <c r="E18" s="16"/>
      <c r="F18" s="16"/>
      <c r="G18" s="16"/>
      <c r="H18" s="16"/>
      <c r="I18" s="16"/>
      <c r="J18" s="17"/>
      <c r="K18" s="21"/>
      <c r="L18" s="14"/>
      <c r="M18" s="15"/>
      <c r="N18" s="21"/>
      <c r="O18" s="16"/>
      <c r="P18" s="20"/>
      <c r="Q18" s="14"/>
    </row>
    <row r="19" spans="2:20" x14ac:dyDescent="0.25">
      <c r="B19" s="14"/>
      <c r="C19" s="14"/>
      <c r="D19" s="14"/>
      <c r="E19" s="16"/>
      <c r="F19" s="16"/>
      <c r="G19" s="16"/>
      <c r="H19" s="16"/>
      <c r="I19" s="16"/>
      <c r="J19" s="17"/>
      <c r="K19" s="22"/>
      <c r="L19" s="14"/>
      <c r="M19" s="15"/>
      <c r="N19" s="22"/>
      <c r="O19" s="17"/>
      <c r="P19" s="20"/>
      <c r="Q19" s="14"/>
    </row>
    <row r="20" spans="2:20" x14ac:dyDescent="0.25">
      <c r="B20" s="14"/>
      <c r="C20" s="14"/>
      <c r="D20" s="14"/>
      <c r="E20" s="16"/>
      <c r="F20" s="16"/>
      <c r="G20" s="16"/>
      <c r="H20" s="16"/>
      <c r="I20" s="16"/>
      <c r="J20" s="17"/>
      <c r="K20" s="21"/>
      <c r="L20" s="14"/>
      <c r="M20" s="15"/>
      <c r="N20" s="21"/>
      <c r="O20" s="17"/>
      <c r="P20" s="20"/>
      <c r="Q20" s="14"/>
    </row>
    <row r="21" spans="2:20" x14ac:dyDescent="0.25">
      <c r="B21" s="14"/>
      <c r="C21" s="14"/>
      <c r="D21" s="14"/>
      <c r="E21" s="16"/>
      <c r="F21" s="16"/>
      <c r="G21" s="16"/>
      <c r="H21" s="16"/>
      <c r="I21" s="16"/>
      <c r="J21" s="17"/>
      <c r="K21" s="21"/>
      <c r="L21" s="14"/>
      <c r="M21" s="15"/>
      <c r="N21" s="21"/>
      <c r="O21" s="17"/>
      <c r="P21" s="20"/>
      <c r="Q21" s="14"/>
      <c r="S21" s="6"/>
      <c r="T21" s="7"/>
    </row>
    <row r="22" spans="2:20" x14ac:dyDescent="0.25">
      <c r="B22" s="14"/>
      <c r="C22" s="14"/>
      <c r="D22" s="14"/>
      <c r="E22" s="16"/>
      <c r="F22" s="16"/>
      <c r="G22" s="16"/>
      <c r="H22" s="16"/>
      <c r="I22" s="16"/>
      <c r="J22" s="17"/>
      <c r="K22" s="21"/>
      <c r="L22" s="14"/>
      <c r="M22" s="15"/>
      <c r="N22" s="21"/>
      <c r="O22" s="17"/>
      <c r="P22" s="20"/>
      <c r="Q22" s="14"/>
    </row>
    <row r="23" spans="2:20" x14ac:dyDescent="0.25">
      <c r="B23" s="14"/>
      <c r="C23" s="14"/>
      <c r="D23" s="14"/>
      <c r="E23" s="16"/>
      <c r="F23" s="16"/>
      <c r="G23" s="16"/>
      <c r="H23" s="16"/>
      <c r="I23" s="16"/>
      <c r="J23" s="17"/>
      <c r="K23" s="21"/>
      <c r="L23" s="14"/>
      <c r="M23" s="15"/>
      <c r="N23" s="21"/>
      <c r="O23" s="18"/>
      <c r="P23" s="20"/>
      <c r="Q23" s="14"/>
    </row>
    <row r="24" spans="2:20" x14ac:dyDescent="0.25">
      <c r="B24" s="14"/>
      <c r="C24" s="14"/>
      <c r="D24" s="14"/>
      <c r="E24" s="14"/>
      <c r="F24" s="14"/>
      <c r="G24" s="14"/>
      <c r="H24" s="14"/>
      <c r="I24" s="14"/>
      <c r="J24" s="14"/>
      <c r="K24" s="19"/>
      <c r="L24" s="14"/>
      <c r="M24" s="14"/>
      <c r="N24" s="19">
        <f t="shared" ref="N24:N25" si="12">K24+L24+M24</f>
        <v>0</v>
      </c>
      <c r="O24" s="14"/>
      <c r="P24" s="20"/>
      <c r="Q24" s="14"/>
    </row>
    <row r="25" spans="2:20" x14ac:dyDescent="0.25"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9">
        <f t="shared" si="12"/>
        <v>0</v>
      </c>
      <c r="O25" s="14"/>
      <c r="P25" s="20"/>
      <c r="Q25" s="14"/>
    </row>
    <row r="26" spans="2:20" x14ac:dyDescent="0.25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</row>
    <row r="27" spans="2:20" x14ac:dyDescent="0.25">
      <c r="C27" s="13"/>
      <c r="D27" s="13"/>
      <c r="E27" s="13"/>
      <c r="F27" s="13"/>
      <c r="G27" s="13"/>
      <c r="H27" s="13"/>
      <c r="I27" s="13"/>
      <c r="K27" s="13"/>
      <c r="L27" s="13"/>
      <c r="M27" s="13"/>
      <c r="N27" s="13"/>
      <c r="O27" s="13"/>
    </row>
    <row r="28" spans="2:20" x14ac:dyDescent="0.25">
      <c r="C28" s="13"/>
      <c r="D28" s="13"/>
      <c r="E28" s="13"/>
      <c r="F28" s="13"/>
      <c r="G28" s="13"/>
      <c r="H28" s="13"/>
      <c r="I28" s="13"/>
      <c r="K28" s="13"/>
      <c r="L28" s="13"/>
      <c r="M28" s="13"/>
      <c r="N28" s="13"/>
      <c r="O28" s="13"/>
    </row>
    <row r="29" spans="2:20" x14ac:dyDescent="0.25">
      <c r="C29" s="13"/>
      <c r="D29" s="13"/>
      <c r="E29" s="13"/>
      <c r="F29" s="13"/>
      <c r="G29" s="13"/>
      <c r="H29" s="13"/>
      <c r="I29" s="13"/>
      <c r="K29" s="13"/>
      <c r="L29" s="13"/>
      <c r="M29" s="13"/>
      <c r="N29" s="13"/>
      <c r="O29" s="13"/>
    </row>
    <row r="30" spans="2:20" x14ac:dyDescent="0.25">
      <c r="C30" s="13"/>
      <c r="D30" s="13"/>
      <c r="E30" s="13"/>
      <c r="F30" s="13"/>
      <c r="G30" s="13"/>
      <c r="H30" s="13"/>
      <c r="I30" s="13"/>
      <c r="K30" s="13"/>
      <c r="L30" s="13"/>
      <c r="M30" s="13"/>
      <c r="N30" s="13"/>
      <c r="O30" s="13"/>
    </row>
    <row r="31" spans="2:20" x14ac:dyDescent="0.25">
      <c r="C31" s="13"/>
      <c r="D31" s="13"/>
      <c r="E31" s="13"/>
      <c r="F31" s="13"/>
      <c r="G31" s="13"/>
      <c r="H31" s="13"/>
      <c r="I31" s="13"/>
      <c r="K31" s="13"/>
      <c r="L31" s="13"/>
      <c r="M31" s="13"/>
      <c r="N31" s="13"/>
      <c r="O31" s="13"/>
    </row>
    <row r="32" spans="2:20" x14ac:dyDescent="0.25">
      <c r="C32" s="13"/>
      <c r="D32" s="13"/>
      <c r="E32" s="13"/>
      <c r="F32" s="13"/>
      <c r="G32" s="13"/>
      <c r="H32" s="13"/>
      <c r="I32" s="13"/>
      <c r="K32" s="13"/>
      <c r="L32" s="13"/>
      <c r="M32" s="13"/>
      <c r="N32" s="13"/>
      <c r="O32" s="13"/>
    </row>
    <row r="33" spans="3:15" x14ac:dyDescent="0.25">
      <c r="C33" s="13"/>
      <c r="D33" s="13"/>
      <c r="E33" s="13"/>
      <c r="F33" s="13"/>
      <c r="G33" s="13"/>
      <c r="H33" s="13"/>
      <c r="I33" s="13"/>
      <c r="K33" s="13"/>
      <c r="L33" s="13"/>
      <c r="M33" s="13"/>
      <c r="N33" s="13"/>
      <c r="O33" s="13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BF18F-CE0B-44B1-B3F9-8D180A2FCA64}">
  <dimension ref="A1"/>
  <sheetViews>
    <sheetView zoomScaleNormal="100" workbookViewId="0">
      <selection activeCell="H30" sqref="H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5E33C-9D18-42B3-96EB-C0808585A558}">
  <dimension ref="A1"/>
  <sheetViews>
    <sheetView topLeftCell="A31" workbookViewId="0">
      <selection activeCell="B87" sqref="B8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29BEA-69DD-47DB-97EB-47A7D25C191E}">
  <dimension ref="A1:J20"/>
  <sheetViews>
    <sheetView zoomScale="130" zoomScaleNormal="130" workbookViewId="0">
      <selection activeCell="D25" sqref="D25"/>
    </sheetView>
  </sheetViews>
  <sheetFormatPr defaultRowHeight="15" x14ac:dyDescent="0.25"/>
  <cols>
    <col min="10" max="10" width="15.85546875" customWidth="1"/>
  </cols>
  <sheetData>
    <row r="1" spans="1:10" ht="26.25" x14ac:dyDescent="0.4">
      <c r="A1" s="37"/>
      <c r="B1" s="38" t="s">
        <v>53</v>
      </c>
      <c r="C1" s="38"/>
      <c r="D1" s="37"/>
      <c r="E1" s="37"/>
      <c r="F1" s="37"/>
      <c r="G1" s="37"/>
      <c r="H1" s="37"/>
      <c r="I1" s="37"/>
      <c r="J1" s="37"/>
    </row>
    <row r="2" spans="1:10" x14ac:dyDescent="0.25">
      <c r="A2" s="36" t="s">
        <v>0</v>
      </c>
      <c r="B2" s="36" t="s">
        <v>33</v>
      </c>
      <c r="C2" s="36"/>
      <c r="D2" s="36" t="s">
        <v>34</v>
      </c>
      <c r="E2" s="36"/>
      <c r="F2" s="36" t="s">
        <v>134</v>
      </c>
      <c r="G2" s="36" t="s">
        <v>36</v>
      </c>
      <c r="H2" s="36" t="s">
        <v>9</v>
      </c>
      <c r="I2" s="36"/>
      <c r="J2" s="36" t="s">
        <v>14</v>
      </c>
    </row>
    <row r="3" spans="1:10" x14ac:dyDescent="0.25">
      <c r="A3" s="37">
        <v>201</v>
      </c>
      <c r="B3" s="37">
        <v>389.27</v>
      </c>
      <c r="C3" s="100">
        <f>B3*10.764</f>
        <v>4190.1022799999992</v>
      </c>
      <c r="D3" s="37">
        <v>20.97</v>
      </c>
      <c r="E3" s="100">
        <f t="shared" ref="E3:E17" si="0">D3*10.764</f>
        <v>225.72107999999997</v>
      </c>
      <c r="F3" s="37">
        <f t="shared" ref="F3:F19" si="1">ROUND(D3+B3,0)</f>
        <v>410</v>
      </c>
      <c r="G3" s="100">
        <f>C3+E3</f>
        <v>4415.8233599999994</v>
      </c>
      <c r="H3" s="37">
        <f t="shared" ref="H3:H19" si="2">ROUND(G3*1.1,0)</f>
        <v>4857</v>
      </c>
      <c r="I3" s="37"/>
      <c r="J3" s="37" t="s">
        <v>46</v>
      </c>
    </row>
    <row r="4" spans="1:10" x14ac:dyDescent="0.25">
      <c r="A4" s="37">
        <v>301</v>
      </c>
      <c r="B4" s="37">
        <v>389.42</v>
      </c>
      <c r="C4" s="100">
        <f t="shared" ref="C4:C17" si="3">B4*10.764</f>
        <v>4191.7168799999999</v>
      </c>
      <c r="D4" s="37">
        <v>20.89</v>
      </c>
      <c r="E4" s="100">
        <f t="shared" si="0"/>
        <v>224.85996</v>
      </c>
      <c r="F4" s="37">
        <f t="shared" si="1"/>
        <v>410</v>
      </c>
      <c r="G4" s="100">
        <f t="shared" ref="G4:G17" si="4">C4+E4</f>
        <v>4416.5768399999997</v>
      </c>
      <c r="H4" s="37">
        <f t="shared" si="2"/>
        <v>4858</v>
      </c>
      <c r="I4" s="37"/>
      <c r="J4" s="197" t="s">
        <v>39</v>
      </c>
    </row>
    <row r="5" spans="1:10" x14ac:dyDescent="0.25">
      <c r="A5" s="37">
        <v>401</v>
      </c>
      <c r="B5" s="37">
        <v>389.42</v>
      </c>
      <c r="C5" s="100">
        <f t="shared" si="3"/>
        <v>4191.7168799999999</v>
      </c>
      <c r="D5" s="37">
        <v>20.89</v>
      </c>
      <c r="E5" s="100">
        <f t="shared" si="0"/>
        <v>224.85996</v>
      </c>
      <c r="F5" s="37">
        <f t="shared" si="1"/>
        <v>410</v>
      </c>
      <c r="G5" s="100">
        <f t="shared" si="4"/>
        <v>4416.5768399999997</v>
      </c>
      <c r="H5" s="37">
        <f t="shared" si="2"/>
        <v>4858</v>
      </c>
      <c r="I5" s="37"/>
      <c r="J5" s="198"/>
    </row>
    <row r="6" spans="1:10" x14ac:dyDescent="0.25">
      <c r="A6" s="37">
        <v>501</v>
      </c>
      <c r="B6" s="37">
        <v>389.27</v>
      </c>
      <c r="C6" s="100">
        <f t="shared" si="3"/>
        <v>4190.1022799999992</v>
      </c>
      <c r="D6" s="37">
        <v>20.97</v>
      </c>
      <c r="E6" s="100">
        <f t="shared" si="0"/>
        <v>225.72107999999997</v>
      </c>
      <c r="F6" s="37">
        <f t="shared" ref="F6:F7" si="5">ROUND(D6+B6,0)</f>
        <v>410</v>
      </c>
      <c r="G6" s="100">
        <f t="shared" si="4"/>
        <v>4415.8233599999994</v>
      </c>
      <c r="H6" s="37">
        <f t="shared" si="2"/>
        <v>4857</v>
      </c>
      <c r="I6" s="37"/>
      <c r="J6" s="37" t="s">
        <v>46</v>
      </c>
    </row>
    <row r="7" spans="1:10" x14ac:dyDescent="0.25">
      <c r="A7" s="37">
        <v>601</v>
      </c>
      <c r="B7" s="37">
        <v>389.27</v>
      </c>
      <c r="C7" s="100">
        <f t="shared" si="3"/>
        <v>4190.1022799999992</v>
      </c>
      <c r="D7" s="37">
        <v>20.97</v>
      </c>
      <c r="E7" s="100">
        <f t="shared" si="0"/>
        <v>225.72107999999997</v>
      </c>
      <c r="F7" s="37">
        <f t="shared" si="5"/>
        <v>410</v>
      </c>
      <c r="G7" s="100">
        <f t="shared" si="4"/>
        <v>4415.8233599999994</v>
      </c>
      <c r="H7" s="37">
        <f t="shared" si="2"/>
        <v>4857</v>
      </c>
      <c r="I7" s="37"/>
      <c r="J7" s="37" t="s">
        <v>46</v>
      </c>
    </row>
    <row r="8" spans="1:10" x14ac:dyDescent="0.25">
      <c r="A8" s="37">
        <v>701</v>
      </c>
      <c r="B8" s="37">
        <v>389.27</v>
      </c>
      <c r="C8" s="100">
        <f t="shared" si="3"/>
        <v>4190.1022799999992</v>
      </c>
      <c r="D8" s="37">
        <v>20.97</v>
      </c>
      <c r="E8" s="100">
        <f t="shared" si="0"/>
        <v>225.72107999999997</v>
      </c>
      <c r="F8" s="37">
        <f t="shared" ref="F8:F9" si="6">ROUND(D8+B8,0)</f>
        <v>410</v>
      </c>
      <c r="G8" s="100">
        <f t="shared" si="4"/>
        <v>4415.8233599999994</v>
      </c>
      <c r="H8" s="37">
        <f t="shared" si="2"/>
        <v>4857</v>
      </c>
      <c r="I8" s="37"/>
      <c r="J8" s="37" t="s">
        <v>46</v>
      </c>
    </row>
    <row r="9" spans="1:10" x14ac:dyDescent="0.25">
      <c r="A9" s="37">
        <v>801</v>
      </c>
      <c r="B9" s="37">
        <v>389.27</v>
      </c>
      <c r="C9" s="100">
        <f t="shared" si="3"/>
        <v>4190.1022799999992</v>
      </c>
      <c r="D9" s="37">
        <v>20.97</v>
      </c>
      <c r="E9" s="100">
        <f t="shared" si="0"/>
        <v>225.72107999999997</v>
      </c>
      <c r="F9" s="37">
        <f t="shared" si="6"/>
        <v>410</v>
      </c>
      <c r="G9" s="100">
        <f t="shared" si="4"/>
        <v>4415.8233599999994</v>
      </c>
      <c r="H9" s="37">
        <f t="shared" si="2"/>
        <v>4857</v>
      </c>
      <c r="I9" s="37"/>
      <c r="J9" s="37" t="s">
        <v>46</v>
      </c>
    </row>
    <row r="10" spans="1:10" x14ac:dyDescent="0.25">
      <c r="A10" s="37">
        <v>901</v>
      </c>
      <c r="B10" s="37">
        <v>389.27</v>
      </c>
      <c r="C10" s="100">
        <f t="shared" si="3"/>
        <v>4190.1022799999992</v>
      </c>
      <c r="D10" s="37">
        <v>20.97</v>
      </c>
      <c r="E10" s="100">
        <f t="shared" si="0"/>
        <v>225.72107999999997</v>
      </c>
      <c r="F10" s="37">
        <f t="shared" ref="F10:F11" si="7">ROUND(D10+B10,0)</f>
        <v>410</v>
      </c>
      <c r="G10" s="100">
        <f t="shared" si="4"/>
        <v>4415.8233599999994</v>
      </c>
      <c r="H10" s="37">
        <f t="shared" si="2"/>
        <v>4857</v>
      </c>
      <c r="I10" s="37"/>
      <c r="J10" s="37" t="s">
        <v>46</v>
      </c>
    </row>
    <row r="11" spans="1:10" x14ac:dyDescent="0.25">
      <c r="A11" s="37">
        <v>1001</v>
      </c>
      <c r="B11" s="37">
        <v>389.27</v>
      </c>
      <c r="C11" s="100">
        <f t="shared" si="3"/>
        <v>4190.1022799999992</v>
      </c>
      <c r="D11" s="37">
        <v>20.97</v>
      </c>
      <c r="E11" s="100">
        <f t="shared" si="0"/>
        <v>225.72107999999997</v>
      </c>
      <c r="F11" s="37">
        <f t="shared" si="7"/>
        <v>410</v>
      </c>
      <c r="G11" s="100">
        <f t="shared" si="4"/>
        <v>4415.8233599999994</v>
      </c>
      <c r="H11" s="37">
        <f t="shared" si="2"/>
        <v>4857</v>
      </c>
      <c r="I11" s="37"/>
      <c r="J11" s="37" t="s">
        <v>46</v>
      </c>
    </row>
    <row r="12" spans="1:10" x14ac:dyDescent="0.25">
      <c r="A12" s="37">
        <v>1101</v>
      </c>
      <c r="B12" s="37">
        <v>389.27</v>
      </c>
      <c r="C12" s="100">
        <f t="shared" si="3"/>
        <v>4190.1022799999992</v>
      </c>
      <c r="D12" s="37">
        <v>20.97</v>
      </c>
      <c r="E12" s="100">
        <f t="shared" si="0"/>
        <v>225.72107999999997</v>
      </c>
      <c r="F12" s="37">
        <f t="shared" ref="F12:F13" si="8">ROUND(D12+B12,0)</f>
        <v>410</v>
      </c>
      <c r="G12" s="100">
        <f t="shared" si="4"/>
        <v>4415.8233599999994</v>
      </c>
      <c r="H12" s="37">
        <f t="shared" si="2"/>
        <v>4857</v>
      </c>
      <c r="I12" s="37"/>
      <c r="J12" s="37" t="s">
        <v>46</v>
      </c>
    </row>
    <row r="13" spans="1:10" x14ac:dyDescent="0.25">
      <c r="A13" s="37">
        <v>1201</v>
      </c>
      <c r="B13" s="37">
        <v>389.27</v>
      </c>
      <c r="C13" s="100">
        <f t="shared" si="3"/>
        <v>4190.1022799999992</v>
      </c>
      <c r="D13" s="37">
        <v>20.97</v>
      </c>
      <c r="E13" s="100">
        <f t="shared" si="0"/>
        <v>225.72107999999997</v>
      </c>
      <c r="F13" s="37">
        <f t="shared" si="8"/>
        <v>410</v>
      </c>
      <c r="G13" s="100">
        <f t="shared" si="4"/>
        <v>4415.8233599999994</v>
      </c>
      <c r="H13" s="37">
        <f t="shared" si="2"/>
        <v>4857</v>
      </c>
      <c r="I13" s="37"/>
      <c r="J13" s="37" t="s">
        <v>46</v>
      </c>
    </row>
    <row r="14" spans="1:10" x14ac:dyDescent="0.25">
      <c r="A14" s="37">
        <v>1301</v>
      </c>
      <c r="B14" s="37">
        <v>389.27</v>
      </c>
      <c r="C14" s="100">
        <f t="shared" si="3"/>
        <v>4190.1022799999992</v>
      </c>
      <c r="D14" s="37">
        <v>20.97</v>
      </c>
      <c r="E14" s="100">
        <f t="shared" si="0"/>
        <v>225.72107999999997</v>
      </c>
      <c r="F14" s="37">
        <f t="shared" ref="F14" si="9">ROUND(D14+B14,0)</f>
        <v>410</v>
      </c>
      <c r="G14" s="100">
        <f t="shared" si="4"/>
        <v>4415.8233599999994</v>
      </c>
      <c r="H14" s="37">
        <f t="shared" si="2"/>
        <v>4857</v>
      </c>
      <c r="I14" s="37"/>
      <c r="J14" s="37" t="s">
        <v>46</v>
      </c>
    </row>
    <row r="15" spans="1:10" x14ac:dyDescent="0.25">
      <c r="A15" s="37">
        <v>1401</v>
      </c>
      <c r="B15" s="37">
        <v>380.66</v>
      </c>
      <c r="C15" s="100">
        <f t="shared" si="3"/>
        <v>4097.4242400000003</v>
      </c>
      <c r="D15" s="37">
        <v>29.26</v>
      </c>
      <c r="E15" s="100">
        <f t="shared" si="0"/>
        <v>314.95463999999998</v>
      </c>
      <c r="F15" s="37">
        <f t="shared" si="1"/>
        <v>410</v>
      </c>
      <c r="G15" s="100">
        <f t="shared" si="4"/>
        <v>4412.3788800000002</v>
      </c>
      <c r="H15" s="37">
        <f t="shared" si="2"/>
        <v>4854</v>
      </c>
      <c r="I15" s="37"/>
      <c r="J15" s="197" t="s">
        <v>133</v>
      </c>
    </row>
    <row r="16" spans="1:10" x14ac:dyDescent="0.25">
      <c r="A16" s="37">
        <v>1501</v>
      </c>
      <c r="B16" s="37">
        <v>383.26</v>
      </c>
      <c r="C16" s="100">
        <f t="shared" si="3"/>
        <v>4125.4106400000001</v>
      </c>
      <c r="D16" s="37">
        <v>27.59</v>
      </c>
      <c r="E16" s="100">
        <f t="shared" si="0"/>
        <v>296.97875999999997</v>
      </c>
      <c r="F16" s="37">
        <f t="shared" si="1"/>
        <v>411</v>
      </c>
      <c r="G16" s="100">
        <f t="shared" si="4"/>
        <v>4422.3894</v>
      </c>
      <c r="H16" s="37">
        <f t="shared" si="2"/>
        <v>4865</v>
      </c>
      <c r="I16" s="37"/>
      <c r="J16" s="199"/>
    </row>
    <row r="17" spans="1:10" x14ac:dyDescent="0.25">
      <c r="A17" s="37">
        <v>1601</v>
      </c>
      <c r="B17" s="37">
        <v>148.63999999999999</v>
      </c>
      <c r="C17" s="100">
        <f t="shared" si="3"/>
        <v>1599.9609599999997</v>
      </c>
      <c r="D17" s="37">
        <v>0</v>
      </c>
      <c r="E17" s="100">
        <f t="shared" si="0"/>
        <v>0</v>
      </c>
      <c r="F17" s="37">
        <f t="shared" si="1"/>
        <v>149</v>
      </c>
      <c r="G17" s="100">
        <f t="shared" si="4"/>
        <v>1599.9609599999997</v>
      </c>
      <c r="H17" s="37">
        <f t="shared" si="2"/>
        <v>1760</v>
      </c>
      <c r="I17" s="37"/>
      <c r="J17" s="198"/>
    </row>
    <row r="18" spans="1:10" x14ac:dyDescent="0.25">
      <c r="A18" s="39"/>
      <c r="B18" s="40"/>
      <c r="C18" s="40"/>
      <c r="D18" s="40"/>
      <c r="E18" s="40"/>
      <c r="F18" s="40">
        <f t="shared" si="1"/>
        <v>0</v>
      </c>
      <c r="G18" s="40">
        <f t="shared" ref="G18:G19" si="10">ROUND(F18*10.764,0)</f>
        <v>0</v>
      </c>
      <c r="H18" s="40">
        <f t="shared" si="2"/>
        <v>0</v>
      </c>
      <c r="I18" s="40"/>
      <c r="J18" s="40"/>
    </row>
    <row r="19" spans="1:10" x14ac:dyDescent="0.25">
      <c r="A19" s="37"/>
      <c r="B19" s="37"/>
      <c r="C19" s="37"/>
      <c r="D19" s="37"/>
      <c r="E19" s="37"/>
      <c r="F19" s="37">
        <f t="shared" si="1"/>
        <v>0</v>
      </c>
      <c r="G19" s="37">
        <f t="shared" si="10"/>
        <v>0</v>
      </c>
      <c r="H19" s="37">
        <f t="shared" si="2"/>
        <v>0</v>
      </c>
      <c r="I19" s="37"/>
      <c r="J19" s="37"/>
    </row>
    <row r="20" spans="1:10" x14ac:dyDescent="0.25">
      <c r="A20" s="37"/>
      <c r="B20" s="37"/>
      <c r="C20" s="37"/>
      <c r="D20" s="37"/>
      <c r="E20" s="37"/>
      <c r="F20" s="37"/>
      <c r="G20" s="37"/>
      <c r="H20" s="37"/>
      <c r="I20" s="37"/>
      <c r="J20" s="37"/>
    </row>
  </sheetData>
  <mergeCells count="2">
    <mergeCell ref="J4:J5"/>
    <mergeCell ref="J15:J17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EBA71-D5BE-461C-B9CF-715933E84CA2}">
  <dimension ref="A1:AE54"/>
  <sheetViews>
    <sheetView topLeftCell="P1" zoomScale="145" zoomScaleNormal="145" workbookViewId="0">
      <selection activeCell="AE13" sqref="AE13"/>
    </sheetView>
  </sheetViews>
  <sheetFormatPr defaultRowHeight="15" x14ac:dyDescent="0.25"/>
  <cols>
    <col min="1" max="8" width="9.140625" style="37"/>
    <col min="9" max="9" width="11.85546875" style="37" customWidth="1"/>
    <col min="10" max="10" width="9.140625" style="37"/>
  </cols>
  <sheetData>
    <row r="1" spans="1:31" ht="26.25" x14ac:dyDescent="0.4">
      <c r="B1" s="38" t="s">
        <v>40</v>
      </c>
      <c r="C1" s="38"/>
      <c r="V1" s="34"/>
    </row>
    <row r="2" spans="1:31" x14ac:dyDescent="0.25">
      <c r="A2" s="36" t="s">
        <v>0</v>
      </c>
      <c r="B2" s="36" t="s">
        <v>33</v>
      </c>
      <c r="C2" s="36"/>
      <c r="D2" s="36" t="s">
        <v>34</v>
      </c>
      <c r="E2" s="36"/>
      <c r="F2" s="36" t="s">
        <v>135</v>
      </c>
      <c r="G2" s="36" t="s">
        <v>36</v>
      </c>
      <c r="H2" s="36" t="s">
        <v>9</v>
      </c>
      <c r="I2" s="36"/>
      <c r="J2" s="36" t="s">
        <v>14</v>
      </c>
    </row>
    <row r="3" spans="1:31" x14ac:dyDescent="0.25">
      <c r="A3" s="37">
        <v>101</v>
      </c>
      <c r="B3" s="37">
        <v>75.23</v>
      </c>
      <c r="C3" s="100">
        <f>B3*10.764</f>
        <v>809.77571999999998</v>
      </c>
      <c r="D3" s="42">
        <v>0</v>
      </c>
      <c r="E3" s="42"/>
      <c r="F3" s="42">
        <f t="shared" ref="F3:F34" si="0">ROUND(D3+B3,0)</f>
        <v>75</v>
      </c>
      <c r="G3" s="42">
        <f t="shared" ref="G3" si="1">ROUND(F3*10.764,0)</f>
        <v>807</v>
      </c>
      <c r="H3" s="42">
        <f t="shared" ref="H3" si="2">ROUND(G3*1.1,0)</f>
        <v>888</v>
      </c>
      <c r="I3" s="42" t="s">
        <v>38</v>
      </c>
      <c r="J3" s="42" t="s">
        <v>42</v>
      </c>
    </row>
    <row r="4" spans="1:31" x14ac:dyDescent="0.25">
      <c r="A4" s="37">
        <v>201</v>
      </c>
      <c r="B4" s="37">
        <v>79.930000000000007</v>
      </c>
      <c r="C4" s="100">
        <f>B4*10.764</f>
        <v>860.36652000000004</v>
      </c>
      <c r="D4" s="37">
        <v>0</v>
      </c>
      <c r="E4" s="100">
        <f t="shared" ref="E4:E35" si="3">D4*10.764</f>
        <v>0</v>
      </c>
      <c r="F4" s="37">
        <f t="shared" si="0"/>
        <v>80</v>
      </c>
      <c r="G4" s="37">
        <f t="shared" ref="G4:G35" si="4">ROUND(F4*10.764,0)</f>
        <v>861</v>
      </c>
      <c r="H4" s="37">
        <f t="shared" ref="H4:H35" si="5">ROUND(G4*1.1,0)</f>
        <v>947</v>
      </c>
      <c r="I4" s="37" t="s">
        <v>37</v>
      </c>
      <c r="J4" s="37" t="s">
        <v>42</v>
      </c>
      <c r="N4" s="5" t="s">
        <v>73</v>
      </c>
      <c r="AE4">
        <v>15</v>
      </c>
    </row>
    <row r="5" spans="1:31" x14ac:dyDescent="0.25">
      <c r="A5" s="37">
        <v>202</v>
      </c>
      <c r="B5" s="37">
        <v>111.19</v>
      </c>
      <c r="C5" s="100">
        <f t="shared" ref="C5:C54" si="6">B5*10.764</f>
        <v>1196.84916</v>
      </c>
      <c r="D5" s="37">
        <v>8.98</v>
      </c>
      <c r="E5" s="100">
        <f t="shared" si="3"/>
        <v>96.660719999999998</v>
      </c>
      <c r="F5" s="37">
        <f t="shared" si="0"/>
        <v>120</v>
      </c>
      <c r="G5" s="37">
        <f t="shared" si="4"/>
        <v>1292</v>
      </c>
      <c r="H5" s="37">
        <f t="shared" si="5"/>
        <v>1421</v>
      </c>
      <c r="I5" s="37" t="s">
        <v>38</v>
      </c>
      <c r="J5" s="37" t="s">
        <v>43</v>
      </c>
      <c r="AE5">
        <v>1</v>
      </c>
    </row>
    <row r="6" spans="1:31" x14ac:dyDescent="0.25">
      <c r="A6" s="37">
        <v>203</v>
      </c>
      <c r="B6" s="37">
        <v>58.99</v>
      </c>
      <c r="C6" s="100">
        <f t="shared" si="6"/>
        <v>634.96835999999996</v>
      </c>
      <c r="D6" s="37">
        <v>0</v>
      </c>
      <c r="E6" s="100">
        <f t="shared" si="3"/>
        <v>0</v>
      </c>
      <c r="F6" s="37">
        <f t="shared" si="0"/>
        <v>59</v>
      </c>
      <c r="G6" s="37">
        <f t="shared" si="4"/>
        <v>635</v>
      </c>
      <c r="H6" s="37">
        <f t="shared" si="5"/>
        <v>699</v>
      </c>
      <c r="I6" s="37" t="s">
        <v>37</v>
      </c>
      <c r="J6" s="37" t="s">
        <v>44</v>
      </c>
      <c r="AE6">
        <v>6</v>
      </c>
    </row>
    <row r="7" spans="1:31" x14ac:dyDescent="0.25">
      <c r="A7" s="37">
        <v>301</v>
      </c>
      <c r="B7" s="37">
        <v>79.930000000000007</v>
      </c>
      <c r="C7" s="100">
        <f t="shared" si="6"/>
        <v>860.36652000000004</v>
      </c>
      <c r="D7" s="37">
        <v>0</v>
      </c>
      <c r="E7" s="100">
        <f t="shared" si="3"/>
        <v>0</v>
      </c>
      <c r="F7" s="37">
        <f t="shared" si="0"/>
        <v>80</v>
      </c>
      <c r="G7" s="37">
        <f t="shared" si="4"/>
        <v>861</v>
      </c>
      <c r="H7" s="37">
        <f t="shared" si="5"/>
        <v>947</v>
      </c>
      <c r="I7" s="37" t="s">
        <v>37</v>
      </c>
      <c r="J7" s="37" t="s">
        <v>42</v>
      </c>
      <c r="AE7">
        <v>5</v>
      </c>
    </row>
    <row r="8" spans="1:31" x14ac:dyDescent="0.25">
      <c r="A8" s="37">
        <v>302</v>
      </c>
      <c r="B8" s="37">
        <v>111.19</v>
      </c>
      <c r="C8" s="100">
        <f t="shared" si="6"/>
        <v>1196.84916</v>
      </c>
      <c r="D8" s="37">
        <v>8.98</v>
      </c>
      <c r="E8" s="100">
        <f t="shared" si="3"/>
        <v>96.660719999999998</v>
      </c>
      <c r="F8" s="37">
        <f t="shared" si="0"/>
        <v>120</v>
      </c>
      <c r="G8" s="37">
        <f t="shared" si="4"/>
        <v>1292</v>
      </c>
      <c r="H8" s="37">
        <f t="shared" si="5"/>
        <v>1421</v>
      </c>
      <c r="I8" s="37" t="s">
        <v>38</v>
      </c>
      <c r="J8" s="37" t="s">
        <v>43</v>
      </c>
      <c r="AE8">
        <v>3</v>
      </c>
    </row>
    <row r="9" spans="1:31" x14ac:dyDescent="0.25">
      <c r="A9" s="37">
        <v>303</v>
      </c>
      <c r="B9" s="37">
        <v>58.99</v>
      </c>
      <c r="C9" s="100">
        <f t="shared" si="6"/>
        <v>634.96835999999996</v>
      </c>
      <c r="D9" s="37">
        <v>0</v>
      </c>
      <c r="E9" s="100">
        <f t="shared" si="3"/>
        <v>0</v>
      </c>
      <c r="F9" s="37">
        <f t="shared" si="0"/>
        <v>59</v>
      </c>
      <c r="G9" s="37">
        <f t="shared" si="4"/>
        <v>635</v>
      </c>
      <c r="H9" s="37">
        <f t="shared" si="5"/>
        <v>699</v>
      </c>
      <c r="I9" s="37" t="s">
        <v>37</v>
      </c>
      <c r="J9" s="37" t="s">
        <v>44</v>
      </c>
      <c r="AE9">
        <v>6</v>
      </c>
    </row>
    <row r="10" spans="1:31" x14ac:dyDescent="0.25">
      <c r="A10" s="37">
        <v>401</v>
      </c>
      <c r="B10" s="37">
        <v>79.930000000000007</v>
      </c>
      <c r="C10" s="100">
        <f t="shared" si="6"/>
        <v>860.36652000000004</v>
      </c>
      <c r="D10" s="37">
        <v>0</v>
      </c>
      <c r="E10" s="100">
        <f t="shared" si="3"/>
        <v>0</v>
      </c>
      <c r="F10" s="37">
        <f t="shared" si="0"/>
        <v>80</v>
      </c>
      <c r="G10" s="37">
        <f t="shared" si="4"/>
        <v>861</v>
      </c>
      <c r="H10" s="37">
        <f t="shared" si="5"/>
        <v>947</v>
      </c>
      <c r="I10" s="37" t="s">
        <v>37</v>
      </c>
      <c r="J10" s="37" t="s">
        <v>42</v>
      </c>
      <c r="AE10">
        <v>3</v>
      </c>
    </row>
    <row r="11" spans="1:31" x14ac:dyDescent="0.25">
      <c r="A11" s="37">
        <v>402</v>
      </c>
      <c r="B11" s="37">
        <v>111.19</v>
      </c>
      <c r="C11" s="100">
        <f t="shared" si="6"/>
        <v>1196.84916</v>
      </c>
      <c r="D11" s="37">
        <v>8.98</v>
      </c>
      <c r="E11" s="100">
        <f t="shared" si="3"/>
        <v>96.660719999999998</v>
      </c>
      <c r="F11" s="37">
        <f t="shared" si="0"/>
        <v>120</v>
      </c>
      <c r="G11" s="37">
        <f t="shared" si="4"/>
        <v>1292</v>
      </c>
      <c r="H11" s="37">
        <f t="shared" si="5"/>
        <v>1421</v>
      </c>
      <c r="I11" s="37" t="s">
        <v>38</v>
      </c>
      <c r="J11" s="37" t="s">
        <v>43</v>
      </c>
      <c r="AE11">
        <v>11</v>
      </c>
    </row>
    <row r="12" spans="1:31" x14ac:dyDescent="0.25">
      <c r="A12" s="37">
        <v>403</v>
      </c>
      <c r="B12" s="37">
        <v>58.99</v>
      </c>
      <c r="C12" s="100">
        <f t="shared" si="6"/>
        <v>634.96835999999996</v>
      </c>
      <c r="D12" s="37">
        <v>0</v>
      </c>
      <c r="E12" s="100">
        <f t="shared" si="3"/>
        <v>0</v>
      </c>
      <c r="F12" s="37">
        <f t="shared" si="0"/>
        <v>59</v>
      </c>
      <c r="G12" s="37">
        <f t="shared" si="4"/>
        <v>635</v>
      </c>
      <c r="H12" s="37">
        <f t="shared" si="5"/>
        <v>699</v>
      </c>
      <c r="I12" s="37" t="s">
        <v>37</v>
      </c>
      <c r="J12" s="37" t="s">
        <v>44</v>
      </c>
      <c r="AE12">
        <v>2</v>
      </c>
    </row>
    <row r="13" spans="1:31" x14ac:dyDescent="0.25">
      <c r="A13" s="37">
        <v>501</v>
      </c>
      <c r="B13" s="37">
        <v>79.930000000000007</v>
      </c>
      <c r="C13" s="100">
        <f t="shared" si="6"/>
        <v>860.36652000000004</v>
      </c>
      <c r="D13" s="37">
        <v>0</v>
      </c>
      <c r="E13" s="100">
        <f t="shared" si="3"/>
        <v>0</v>
      </c>
      <c r="F13" s="37">
        <f t="shared" si="0"/>
        <v>80</v>
      </c>
      <c r="G13" s="37">
        <f t="shared" si="4"/>
        <v>861</v>
      </c>
      <c r="H13" s="37">
        <f t="shared" si="5"/>
        <v>947</v>
      </c>
      <c r="I13" s="37" t="s">
        <v>37</v>
      </c>
      <c r="J13" s="37" t="s">
        <v>42</v>
      </c>
      <c r="AE13" s="5">
        <f>SUM(AE4:AE12)</f>
        <v>52</v>
      </c>
    </row>
    <row r="14" spans="1:31" x14ac:dyDescent="0.25">
      <c r="A14" s="37">
        <v>502</v>
      </c>
      <c r="B14" s="37">
        <v>111.19</v>
      </c>
      <c r="C14" s="100">
        <f t="shared" si="6"/>
        <v>1196.84916</v>
      </c>
      <c r="D14" s="37">
        <v>8.98</v>
      </c>
      <c r="E14" s="100">
        <f t="shared" si="3"/>
        <v>96.660719999999998</v>
      </c>
      <c r="F14" s="37">
        <f t="shared" si="0"/>
        <v>120</v>
      </c>
      <c r="G14" s="37">
        <f t="shared" si="4"/>
        <v>1292</v>
      </c>
      <c r="H14" s="37">
        <f t="shared" si="5"/>
        <v>1421</v>
      </c>
      <c r="I14" s="37" t="s">
        <v>38</v>
      </c>
      <c r="J14" s="37" t="s">
        <v>43</v>
      </c>
      <c r="T14">
        <f>15+1+6+5+3+6+3+11+2</f>
        <v>52</v>
      </c>
    </row>
    <row r="15" spans="1:31" x14ac:dyDescent="0.25">
      <c r="A15" s="37">
        <v>503</v>
      </c>
      <c r="B15" s="37">
        <v>58.99</v>
      </c>
      <c r="C15" s="100">
        <f t="shared" si="6"/>
        <v>634.96835999999996</v>
      </c>
      <c r="D15" s="37">
        <v>0</v>
      </c>
      <c r="E15" s="100">
        <f t="shared" si="3"/>
        <v>0</v>
      </c>
      <c r="F15" s="37">
        <f t="shared" si="0"/>
        <v>59</v>
      </c>
      <c r="G15" s="37">
        <f t="shared" si="4"/>
        <v>635</v>
      </c>
      <c r="H15" s="37">
        <f t="shared" si="5"/>
        <v>699</v>
      </c>
      <c r="I15" s="37" t="s">
        <v>37</v>
      </c>
      <c r="J15" s="37" t="s">
        <v>44</v>
      </c>
    </row>
    <row r="16" spans="1:31" x14ac:dyDescent="0.25">
      <c r="A16" s="37">
        <v>601</v>
      </c>
      <c r="B16" s="37">
        <v>79.930000000000007</v>
      </c>
      <c r="C16" s="100">
        <f t="shared" si="6"/>
        <v>860.36652000000004</v>
      </c>
      <c r="D16" s="37">
        <v>0</v>
      </c>
      <c r="E16" s="100">
        <f t="shared" si="3"/>
        <v>0</v>
      </c>
      <c r="F16" s="37">
        <f t="shared" si="0"/>
        <v>80</v>
      </c>
      <c r="G16" s="37">
        <f t="shared" si="4"/>
        <v>861</v>
      </c>
      <c r="H16" s="37">
        <f t="shared" si="5"/>
        <v>947</v>
      </c>
      <c r="I16" s="37" t="s">
        <v>37</v>
      </c>
      <c r="J16" s="37" t="s">
        <v>42</v>
      </c>
    </row>
    <row r="17" spans="1:10" x14ac:dyDescent="0.25">
      <c r="A17" s="37">
        <v>602</v>
      </c>
      <c r="B17" s="37">
        <v>111.19</v>
      </c>
      <c r="C17" s="100">
        <f t="shared" si="6"/>
        <v>1196.84916</v>
      </c>
      <c r="D17" s="37">
        <v>8.98</v>
      </c>
      <c r="E17" s="100">
        <f t="shared" si="3"/>
        <v>96.660719999999998</v>
      </c>
      <c r="F17" s="37">
        <f t="shared" si="0"/>
        <v>120</v>
      </c>
      <c r="G17" s="37">
        <f t="shared" si="4"/>
        <v>1292</v>
      </c>
      <c r="H17" s="37">
        <f t="shared" si="5"/>
        <v>1421</v>
      </c>
      <c r="I17" s="37" t="s">
        <v>38</v>
      </c>
      <c r="J17" s="37" t="s">
        <v>43</v>
      </c>
    </row>
    <row r="18" spans="1:10" x14ac:dyDescent="0.25">
      <c r="A18" s="37">
        <v>603</v>
      </c>
      <c r="B18" s="37">
        <v>58.99</v>
      </c>
      <c r="C18" s="100">
        <f t="shared" si="6"/>
        <v>634.96835999999996</v>
      </c>
      <c r="D18" s="37">
        <v>0</v>
      </c>
      <c r="E18" s="100">
        <f t="shared" si="3"/>
        <v>0</v>
      </c>
      <c r="F18" s="37">
        <f t="shared" si="0"/>
        <v>59</v>
      </c>
      <c r="G18" s="37">
        <f t="shared" si="4"/>
        <v>635</v>
      </c>
      <c r="H18" s="37">
        <f t="shared" si="5"/>
        <v>699</v>
      </c>
      <c r="I18" s="37" t="s">
        <v>37</v>
      </c>
      <c r="J18" s="37" t="s">
        <v>44</v>
      </c>
    </row>
    <row r="19" spans="1:10" x14ac:dyDescent="0.25">
      <c r="A19" s="39">
        <v>701</v>
      </c>
      <c r="B19" s="40">
        <v>79.930000000000007</v>
      </c>
      <c r="C19" s="100">
        <f t="shared" si="6"/>
        <v>860.36652000000004</v>
      </c>
      <c r="D19" s="40">
        <v>0</v>
      </c>
      <c r="E19" s="100">
        <f t="shared" si="3"/>
        <v>0</v>
      </c>
      <c r="F19" s="40">
        <f t="shared" si="0"/>
        <v>80</v>
      </c>
      <c r="G19" s="40">
        <f t="shared" si="4"/>
        <v>861</v>
      </c>
      <c r="H19" s="40">
        <f t="shared" si="5"/>
        <v>947</v>
      </c>
      <c r="I19" s="40" t="s">
        <v>37</v>
      </c>
      <c r="J19" s="40" t="s">
        <v>42</v>
      </c>
    </row>
    <row r="20" spans="1:10" x14ac:dyDescent="0.25">
      <c r="A20" s="37">
        <v>702</v>
      </c>
      <c r="B20" s="37">
        <v>111.19</v>
      </c>
      <c r="C20" s="100">
        <f t="shared" si="6"/>
        <v>1196.84916</v>
      </c>
      <c r="D20" s="37">
        <v>8.98</v>
      </c>
      <c r="E20" s="100">
        <f t="shared" si="3"/>
        <v>96.660719999999998</v>
      </c>
      <c r="F20" s="37">
        <f t="shared" si="0"/>
        <v>120</v>
      </c>
      <c r="G20" s="37">
        <f t="shared" si="4"/>
        <v>1292</v>
      </c>
      <c r="H20" s="37">
        <f t="shared" si="5"/>
        <v>1421</v>
      </c>
      <c r="I20" s="37" t="s">
        <v>45</v>
      </c>
      <c r="J20" s="37" t="s">
        <v>43</v>
      </c>
    </row>
    <row r="21" spans="1:10" x14ac:dyDescent="0.25">
      <c r="A21" s="37">
        <v>703</v>
      </c>
      <c r="B21" s="37">
        <v>58.99</v>
      </c>
      <c r="C21" s="100">
        <f t="shared" si="6"/>
        <v>634.96835999999996</v>
      </c>
      <c r="D21" s="37">
        <v>0</v>
      </c>
      <c r="E21" s="100">
        <f t="shared" si="3"/>
        <v>0</v>
      </c>
      <c r="F21" s="37">
        <f t="shared" si="0"/>
        <v>59</v>
      </c>
      <c r="G21" s="37">
        <f t="shared" si="4"/>
        <v>635</v>
      </c>
      <c r="H21" s="37">
        <f t="shared" si="5"/>
        <v>699</v>
      </c>
      <c r="I21" s="37" t="s">
        <v>37</v>
      </c>
      <c r="J21" s="37" t="s">
        <v>44</v>
      </c>
    </row>
    <row r="22" spans="1:10" x14ac:dyDescent="0.25">
      <c r="A22" s="37">
        <v>801</v>
      </c>
      <c r="B22" s="37">
        <v>79.930000000000007</v>
      </c>
      <c r="C22" s="100">
        <f t="shared" si="6"/>
        <v>860.36652000000004</v>
      </c>
      <c r="D22" s="37">
        <v>0</v>
      </c>
      <c r="E22" s="100">
        <f t="shared" si="3"/>
        <v>0</v>
      </c>
      <c r="F22" s="37">
        <f t="shared" si="0"/>
        <v>80</v>
      </c>
      <c r="G22" s="37">
        <f t="shared" si="4"/>
        <v>861</v>
      </c>
      <c r="H22" s="37">
        <f t="shared" si="5"/>
        <v>947</v>
      </c>
      <c r="I22" s="37" t="s">
        <v>37</v>
      </c>
      <c r="J22" s="37" t="s">
        <v>42</v>
      </c>
    </row>
    <row r="23" spans="1:10" x14ac:dyDescent="0.25">
      <c r="A23" s="37">
        <v>802</v>
      </c>
      <c r="B23" s="37">
        <v>111.19</v>
      </c>
      <c r="C23" s="100">
        <f t="shared" si="6"/>
        <v>1196.84916</v>
      </c>
      <c r="D23" s="37">
        <v>8.98</v>
      </c>
      <c r="E23" s="100">
        <f t="shared" si="3"/>
        <v>96.660719999999998</v>
      </c>
      <c r="F23" s="37">
        <f t="shared" si="0"/>
        <v>120</v>
      </c>
      <c r="G23" s="37">
        <f t="shared" si="4"/>
        <v>1292</v>
      </c>
      <c r="H23" s="37">
        <f t="shared" si="5"/>
        <v>1421</v>
      </c>
      <c r="I23" s="37" t="s">
        <v>38</v>
      </c>
      <c r="J23" s="37" t="s">
        <v>43</v>
      </c>
    </row>
    <row r="24" spans="1:10" x14ac:dyDescent="0.25">
      <c r="A24" s="37">
        <v>803</v>
      </c>
      <c r="B24" s="37">
        <v>58.99</v>
      </c>
      <c r="C24" s="100">
        <f t="shared" si="6"/>
        <v>634.96835999999996</v>
      </c>
      <c r="D24" s="37">
        <v>0</v>
      </c>
      <c r="E24" s="100">
        <f t="shared" si="3"/>
        <v>0</v>
      </c>
      <c r="F24" s="37">
        <f t="shared" si="0"/>
        <v>59</v>
      </c>
      <c r="G24" s="37">
        <f t="shared" si="4"/>
        <v>635</v>
      </c>
      <c r="H24" s="37">
        <f t="shared" si="5"/>
        <v>699</v>
      </c>
      <c r="I24" s="37" t="s">
        <v>37</v>
      </c>
      <c r="J24" s="37" t="s">
        <v>44</v>
      </c>
    </row>
    <row r="25" spans="1:10" x14ac:dyDescent="0.25">
      <c r="A25" s="37">
        <v>901</v>
      </c>
      <c r="B25" s="37">
        <v>79.930000000000007</v>
      </c>
      <c r="C25" s="100">
        <f t="shared" si="6"/>
        <v>860.36652000000004</v>
      </c>
      <c r="D25" s="37">
        <v>0</v>
      </c>
      <c r="E25" s="100">
        <f t="shared" si="3"/>
        <v>0</v>
      </c>
      <c r="F25" s="37">
        <f t="shared" si="0"/>
        <v>80</v>
      </c>
      <c r="G25" s="37">
        <f t="shared" si="4"/>
        <v>861</v>
      </c>
      <c r="H25" s="37">
        <f t="shared" si="5"/>
        <v>947</v>
      </c>
      <c r="I25" s="37" t="s">
        <v>37</v>
      </c>
      <c r="J25" s="37" t="s">
        <v>42</v>
      </c>
    </row>
    <row r="26" spans="1:10" x14ac:dyDescent="0.25">
      <c r="A26" s="37">
        <v>902</v>
      </c>
      <c r="B26" s="37">
        <v>111.19</v>
      </c>
      <c r="C26" s="100">
        <f t="shared" si="6"/>
        <v>1196.84916</v>
      </c>
      <c r="D26" s="37">
        <v>8.98</v>
      </c>
      <c r="E26" s="100">
        <f t="shared" si="3"/>
        <v>96.660719999999998</v>
      </c>
      <c r="F26" s="37">
        <f t="shared" si="0"/>
        <v>120</v>
      </c>
      <c r="G26" s="37">
        <f t="shared" si="4"/>
        <v>1292</v>
      </c>
      <c r="H26" s="37">
        <f t="shared" si="5"/>
        <v>1421</v>
      </c>
      <c r="I26" s="37" t="s">
        <v>38</v>
      </c>
      <c r="J26" s="37" t="s">
        <v>43</v>
      </c>
    </row>
    <row r="27" spans="1:10" x14ac:dyDescent="0.25">
      <c r="A27" s="37">
        <v>903</v>
      </c>
      <c r="B27" s="37">
        <v>58.99</v>
      </c>
      <c r="C27" s="100">
        <f t="shared" si="6"/>
        <v>634.96835999999996</v>
      </c>
      <c r="D27" s="37">
        <v>0</v>
      </c>
      <c r="E27" s="100">
        <f t="shared" si="3"/>
        <v>0</v>
      </c>
      <c r="F27" s="37">
        <f t="shared" si="0"/>
        <v>59</v>
      </c>
      <c r="G27" s="37">
        <f t="shared" si="4"/>
        <v>635</v>
      </c>
      <c r="H27" s="37">
        <f t="shared" si="5"/>
        <v>699</v>
      </c>
      <c r="I27" s="37" t="s">
        <v>37</v>
      </c>
      <c r="J27" s="37" t="s">
        <v>44</v>
      </c>
    </row>
    <row r="28" spans="1:10" x14ac:dyDescent="0.25">
      <c r="A28" s="37">
        <v>1001</v>
      </c>
      <c r="B28" s="37">
        <v>79.930000000000007</v>
      </c>
      <c r="C28" s="100">
        <f t="shared" si="6"/>
        <v>860.36652000000004</v>
      </c>
      <c r="D28" s="37">
        <v>0</v>
      </c>
      <c r="E28" s="100">
        <f t="shared" si="3"/>
        <v>0</v>
      </c>
      <c r="F28" s="37">
        <f t="shared" si="0"/>
        <v>80</v>
      </c>
      <c r="G28" s="37">
        <f t="shared" si="4"/>
        <v>861</v>
      </c>
      <c r="H28" s="37">
        <f t="shared" si="5"/>
        <v>947</v>
      </c>
      <c r="I28" s="37" t="s">
        <v>37</v>
      </c>
      <c r="J28" s="37" t="s">
        <v>42</v>
      </c>
    </row>
    <row r="29" spans="1:10" x14ac:dyDescent="0.25">
      <c r="A29" s="37">
        <v>1002</v>
      </c>
      <c r="B29" s="37">
        <v>111.19</v>
      </c>
      <c r="C29" s="100">
        <f t="shared" si="6"/>
        <v>1196.84916</v>
      </c>
      <c r="D29" s="37">
        <v>8.98</v>
      </c>
      <c r="E29" s="100">
        <f t="shared" si="3"/>
        <v>96.660719999999998</v>
      </c>
      <c r="F29" s="37">
        <f t="shared" si="0"/>
        <v>120</v>
      </c>
      <c r="G29" s="37">
        <f t="shared" si="4"/>
        <v>1292</v>
      </c>
      <c r="H29" s="37">
        <f t="shared" si="5"/>
        <v>1421</v>
      </c>
      <c r="I29" s="37" t="s">
        <v>38</v>
      </c>
      <c r="J29" s="37" t="s">
        <v>43</v>
      </c>
    </row>
    <row r="30" spans="1:10" x14ac:dyDescent="0.25">
      <c r="A30" s="37">
        <v>1003</v>
      </c>
      <c r="B30" s="37">
        <v>58.99</v>
      </c>
      <c r="C30" s="100">
        <f t="shared" si="6"/>
        <v>634.96835999999996</v>
      </c>
      <c r="D30" s="37">
        <v>0</v>
      </c>
      <c r="E30" s="100">
        <f t="shared" si="3"/>
        <v>0</v>
      </c>
      <c r="F30" s="37">
        <f t="shared" si="0"/>
        <v>59</v>
      </c>
      <c r="G30" s="37">
        <f t="shared" si="4"/>
        <v>635</v>
      </c>
      <c r="H30" s="37">
        <f t="shared" si="5"/>
        <v>699</v>
      </c>
      <c r="I30" s="37" t="s">
        <v>37</v>
      </c>
      <c r="J30" s="37" t="s">
        <v>44</v>
      </c>
    </row>
    <row r="31" spans="1:10" x14ac:dyDescent="0.25">
      <c r="A31" s="37">
        <v>1101</v>
      </c>
      <c r="B31" s="37">
        <v>79.930000000000007</v>
      </c>
      <c r="C31" s="100">
        <f t="shared" si="6"/>
        <v>860.36652000000004</v>
      </c>
      <c r="D31" s="37">
        <v>0</v>
      </c>
      <c r="E31" s="100">
        <f t="shared" si="3"/>
        <v>0</v>
      </c>
      <c r="F31" s="37">
        <f t="shared" si="0"/>
        <v>80</v>
      </c>
      <c r="G31" s="37">
        <f t="shared" si="4"/>
        <v>861</v>
      </c>
      <c r="H31" s="37">
        <f t="shared" si="5"/>
        <v>947</v>
      </c>
      <c r="I31" s="37" t="s">
        <v>37</v>
      </c>
      <c r="J31" s="37" t="s">
        <v>42</v>
      </c>
    </row>
    <row r="32" spans="1:10" x14ac:dyDescent="0.25">
      <c r="A32" s="37">
        <v>1102</v>
      </c>
      <c r="B32" s="37">
        <v>111.19</v>
      </c>
      <c r="C32" s="100">
        <f t="shared" si="6"/>
        <v>1196.84916</v>
      </c>
      <c r="D32" s="37">
        <v>8.98</v>
      </c>
      <c r="E32" s="100">
        <f t="shared" si="3"/>
        <v>96.660719999999998</v>
      </c>
      <c r="F32" s="37">
        <f t="shared" si="0"/>
        <v>120</v>
      </c>
      <c r="G32" s="37">
        <f t="shared" si="4"/>
        <v>1292</v>
      </c>
      <c r="H32" s="37">
        <f t="shared" si="5"/>
        <v>1421</v>
      </c>
      <c r="I32" s="37" t="s">
        <v>38</v>
      </c>
      <c r="J32" s="37" t="s">
        <v>43</v>
      </c>
    </row>
    <row r="33" spans="1:19" x14ac:dyDescent="0.25">
      <c r="A33" s="37">
        <v>1103</v>
      </c>
      <c r="B33" s="37">
        <v>79.38</v>
      </c>
      <c r="C33" s="100">
        <f t="shared" si="6"/>
        <v>854.4463199999999</v>
      </c>
      <c r="D33" s="37">
        <v>0</v>
      </c>
      <c r="E33" s="100">
        <f t="shared" si="3"/>
        <v>0</v>
      </c>
      <c r="F33" s="37">
        <f t="shared" si="0"/>
        <v>79</v>
      </c>
      <c r="G33" s="37">
        <f t="shared" si="4"/>
        <v>850</v>
      </c>
      <c r="H33" s="37">
        <f t="shared" si="5"/>
        <v>935</v>
      </c>
      <c r="I33" s="37" t="s">
        <v>37</v>
      </c>
      <c r="J33" s="37" t="s">
        <v>42</v>
      </c>
    </row>
    <row r="34" spans="1:19" x14ac:dyDescent="0.25">
      <c r="A34" s="37">
        <v>1201</v>
      </c>
      <c r="B34" s="37">
        <v>79.930000000000007</v>
      </c>
      <c r="C34" s="100">
        <f t="shared" si="6"/>
        <v>860.36652000000004</v>
      </c>
      <c r="D34" s="37">
        <v>0</v>
      </c>
      <c r="E34" s="100">
        <f t="shared" si="3"/>
        <v>0</v>
      </c>
      <c r="F34" s="37">
        <f t="shared" si="0"/>
        <v>80</v>
      </c>
      <c r="G34" s="37">
        <f t="shared" si="4"/>
        <v>861</v>
      </c>
      <c r="H34" s="37">
        <f t="shared" si="5"/>
        <v>947</v>
      </c>
      <c r="I34" s="37" t="s">
        <v>37</v>
      </c>
      <c r="J34" s="37" t="s">
        <v>42</v>
      </c>
    </row>
    <row r="35" spans="1:19" x14ac:dyDescent="0.25">
      <c r="A35" s="37">
        <v>1202</v>
      </c>
      <c r="B35" s="37">
        <v>111.19</v>
      </c>
      <c r="C35" s="100">
        <f t="shared" si="6"/>
        <v>1196.84916</v>
      </c>
      <c r="D35" s="37">
        <v>8.98</v>
      </c>
      <c r="E35" s="100">
        <f t="shared" si="3"/>
        <v>96.660719999999998</v>
      </c>
      <c r="F35" s="37">
        <f t="shared" ref="F35:F54" si="7">ROUND(D35+B35,0)</f>
        <v>120</v>
      </c>
      <c r="G35" s="37">
        <f t="shared" si="4"/>
        <v>1292</v>
      </c>
      <c r="H35" s="37">
        <f t="shared" si="5"/>
        <v>1421</v>
      </c>
      <c r="I35" s="37" t="s">
        <v>38</v>
      </c>
      <c r="J35" s="37" t="s">
        <v>43</v>
      </c>
    </row>
    <row r="36" spans="1:19" x14ac:dyDescent="0.25">
      <c r="A36" s="37">
        <v>1203</v>
      </c>
      <c r="B36" s="37">
        <v>79.38</v>
      </c>
      <c r="C36" s="100">
        <f t="shared" si="6"/>
        <v>854.4463199999999</v>
      </c>
      <c r="D36" s="37">
        <v>0</v>
      </c>
      <c r="E36" s="100">
        <f t="shared" ref="E36:E54" si="8">D36*10.764</f>
        <v>0</v>
      </c>
      <c r="F36" s="37">
        <f t="shared" si="7"/>
        <v>79</v>
      </c>
      <c r="G36" s="37">
        <f t="shared" ref="G36:G54" si="9">ROUND(F36*10.764,0)</f>
        <v>850</v>
      </c>
      <c r="H36" s="37">
        <f t="shared" ref="H36:H54" si="10">ROUND(G36*1.1,0)</f>
        <v>935</v>
      </c>
      <c r="I36" s="37" t="s">
        <v>37</v>
      </c>
      <c r="J36" s="37" t="s">
        <v>42</v>
      </c>
    </row>
    <row r="37" spans="1:19" x14ac:dyDescent="0.25">
      <c r="A37" s="37">
        <v>1301</v>
      </c>
      <c r="B37" s="37">
        <v>79.930000000000007</v>
      </c>
      <c r="C37" s="100">
        <f t="shared" si="6"/>
        <v>860.36652000000004</v>
      </c>
      <c r="D37" s="37">
        <v>0</v>
      </c>
      <c r="E37" s="100">
        <f t="shared" si="8"/>
        <v>0</v>
      </c>
      <c r="F37" s="37">
        <f t="shared" si="7"/>
        <v>80</v>
      </c>
      <c r="G37" s="37">
        <f t="shared" si="9"/>
        <v>861</v>
      </c>
      <c r="H37" s="37">
        <f t="shared" si="10"/>
        <v>947</v>
      </c>
      <c r="I37" s="37" t="s">
        <v>37</v>
      </c>
      <c r="J37" s="37" t="s">
        <v>42</v>
      </c>
      <c r="S37" s="5"/>
    </row>
    <row r="38" spans="1:19" x14ac:dyDescent="0.25">
      <c r="A38" s="37">
        <v>1302</v>
      </c>
      <c r="B38" s="37">
        <v>111.19</v>
      </c>
      <c r="C38" s="100">
        <f t="shared" si="6"/>
        <v>1196.84916</v>
      </c>
      <c r="D38" s="37">
        <v>8.98</v>
      </c>
      <c r="E38" s="100">
        <f t="shared" si="8"/>
        <v>96.660719999999998</v>
      </c>
      <c r="F38" s="37">
        <f t="shared" si="7"/>
        <v>120</v>
      </c>
      <c r="G38" s="37">
        <f t="shared" si="9"/>
        <v>1292</v>
      </c>
      <c r="H38" s="37">
        <f t="shared" si="10"/>
        <v>1421</v>
      </c>
      <c r="I38" s="37" t="s">
        <v>38</v>
      </c>
      <c r="J38" s="37" t="s">
        <v>43</v>
      </c>
    </row>
    <row r="39" spans="1:19" x14ac:dyDescent="0.25">
      <c r="A39" s="37">
        <v>1303</v>
      </c>
      <c r="B39" s="37">
        <v>79.38</v>
      </c>
      <c r="C39" s="100">
        <f t="shared" si="6"/>
        <v>854.4463199999999</v>
      </c>
      <c r="D39" s="37">
        <v>0</v>
      </c>
      <c r="E39" s="100">
        <f t="shared" si="8"/>
        <v>0</v>
      </c>
      <c r="F39" s="37">
        <f t="shared" si="7"/>
        <v>79</v>
      </c>
      <c r="G39" s="37">
        <f t="shared" si="9"/>
        <v>850</v>
      </c>
      <c r="H39" s="37">
        <f t="shared" si="10"/>
        <v>935</v>
      </c>
      <c r="I39" s="37" t="s">
        <v>37</v>
      </c>
      <c r="J39" s="37" t="s">
        <v>42</v>
      </c>
    </row>
    <row r="40" spans="1:19" x14ac:dyDescent="0.25">
      <c r="A40" s="37">
        <v>1401</v>
      </c>
      <c r="B40" s="37">
        <v>79.930000000000007</v>
      </c>
      <c r="C40" s="100">
        <f t="shared" si="6"/>
        <v>860.36652000000004</v>
      </c>
      <c r="D40" s="37">
        <v>0</v>
      </c>
      <c r="E40" s="100">
        <f t="shared" si="8"/>
        <v>0</v>
      </c>
      <c r="F40" s="37">
        <f t="shared" si="7"/>
        <v>80</v>
      </c>
      <c r="G40" s="37">
        <f t="shared" si="9"/>
        <v>861</v>
      </c>
      <c r="H40" s="37">
        <f t="shared" si="10"/>
        <v>947</v>
      </c>
      <c r="I40" s="37" t="s">
        <v>37</v>
      </c>
      <c r="J40" s="37" t="s">
        <v>42</v>
      </c>
    </row>
    <row r="41" spans="1:19" x14ac:dyDescent="0.25">
      <c r="A41" s="37">
        <v>1402</v>
      </c>
      <c r="B41" s="37">
        <v>111.19</v>
      </c>
      <c r="C41" s="100">
        <f t="shared" si="6"/>
        <v>1196.84916</v>
      </c>
      <c r="D41" s="37">
        <v>8.98</v>
      </c>
      <c r="E41" s="100">
        <f t="shared" si="8"/>
        <v>96.660719999999998</v>
      </c>
      <c r="F41" s="37">
        <f t="shared" si="7"/>
        <v>120</v>
      </c>
      <c r="G41" s="37">
        <f t="shared" si="9"/>
        <v>1292</v>
      </c>
      <c r="H41" s="37">
        <f t="shared" si="10"/>
        <v>1421</v>
      </c>
      <c r="I41" s="37" t="s">
        <v>37</v>
      </c>
      <c r="J41" s="37" t="s">
        <v>43</v>
      </c>
    </row>
    <row r="42" spans="1:19" x14ac:dyDescent="0.25">
      <c r="A42" s="37">
        <v>1403</v>
      </c>
      <c r="B42" s="37">
        <v>79.38</v>
      </c>
      <c r="C42" s="100">
        <f t="shared" si="6"/>
        <v>854.4463199999999</v>
      </c>
      <c r="D42" s="37">
        <v>0</v>
      </c>
      <c r="E42" s="100">
        <f t="shared" si="8"/>
        <v>0</v>
      </c>
      <c r="F42" s="37">
        <f t="shared" si="7"/>
        <v>79</v>
      </c>
      <c r="G42" s="37">
        <f t="shared" si="9"/>
        <v>850</v>
      </c>
      <c r="H42" s="37">
        <f t="shared" si="10"/>
        <v>935</v>
      </c>
      <c r="I42" s="37" t="s">
        <v>37</v>
      </c>
      <c r="J42" s="37" t="s">
        <v>42</v>
      </c>
    </row>
    <row r="43" spans="1:19" x14ac:dyDescent="0.25">
      <c r="A43" s="37">
        <v>1501</v>
      </c>
      <c r="B43" s="37">
        <v>79.930000000000007</v>
      </c>
      <c r="C43" s="100">
        <f t="shared" si="6"/>
        <v>860.36652000000004</v>
      </c>
      <c r="D43" s="37">
        <v>0</v>
      </c>
      <c r="E43" s="100">
        <f t="shared" si="8"/>
        <v>0</v>
      </c>
      <c r="F43" s="37">
        <f t="shared" si="7"/>
        <v>80</v>
      </c>
      <c r="G43" s="37">
        <f t="shared" si="9"/>
        <v>861</v>
      </c>
      <c r="H43" s="37">
        <f t="shared" si="10"/>
        <v>947</v>
      </c>
      <c r="I43" s="37" t="s">
        <v>37</v>
      </c>
      <c r="J43" s="37" t="s">
        <v>42</v>
      </c>
    </row>
    <row r="44" spans="1:19" x14ac:dyDescent="0.25">
      <c r="A44" s="37">
        <v>1502</v>
      </c>
      <c r="B44" s="37">
        <v>111.19</v>
      </c>
      <c r="C44" s="100">
        <f t="shared" si="6"/>
        <v>1196.84916</v>
      </c>
      <c r="D44" s="37">
        <v>8.98</v>
      </c>
      <c r="E44" s="100">
        <f t="shared" si="8"/>
        <v>96.660719999999998</v>
      </c>
      <c r="F44" s="37">
        <f t="shared" si="7"/>
        <v>120</v>
      </c>
      <c r="G44" s="37">
        <f t="shared" si="9"/>
        <v>1292</v>
      </c>
      <c r="H44" s="37">
        <f t="shared" si="10"/>
        <v>1421</v>
      </c>
      <c r="I44" s="37" t="s">
        <v>38</v>
      </c>
      <c r="J44" s="37" t="s">
        <v>43</v>
      </c>
    </row>
    <row r="45" spans="1:19" x14ac:dyDescent="0.25">
      <c r="A45" s="37">
        <v>1503</v>
      </c>
      <c r="B45" s="37">
        <v>79.38</v>
      </c>
      <c r="C45" s="100">
        <f t="shared" si="6"/>
        <v>854.4463199999999</v>
      </c>
      <c r="D45" s="37">
        <v>0</v>
      </c>
      <c r="E45" s="100">
        <f t="shared" si="8"/>
        <v>0</v>
      </c>
      <c r="F45" s="37">
        <f t="shared" si="7"/>
        <v>79</v>
      </c>
      <c r="G45" s="37">
        <f t="shared" si="9"/>
        <v>850</v>
      </c>
      <c r="H45" s="37">
        <f t="shared" si="10"/>
        <v>935</v>
      </c>
      <c r="I45" s="37" t="s">
        <v>37</v>
      </c>
      <c r="J45" s="37" t="s">
        <v>42</v>
      </c>
    </row>
    <row r="46" spans="1:19" x14ac:dyDescent="0.25">
      <c r="A46" s="37">
        <v>1601</v>
      </c>
      <c r="B46" s="37">
        <v>79.930000000000007</v>
      </c>
      <c r="C46" s="100">
        <f t="shared" si="6"/>
        <v>860.36652000000004</v>
      </c>
      <c r="D46" s="37">
        <v>0</v>
      </c>
      <c r="E46" s="100">
        <f t="shared" si="8"/>
        <v>0</v>
      </c>
      <c r="F46" s="37">
        <f t="shared" si="7"/>
        <v>80</v>
      </c>
      <c r="G46" s="37">
        <f t="shared" si="9"/>
        <v>861</v>
      </c>
      <c r="H46" s="37">
        <f t="shared" si="10"/>
        <v>947</v>
      </c>
      <c r="I46" s="37" t="s">
        <v>37</v>
      </c>
      <c r="J46" s="37" t="s">
        <v>42</v>
      </c>
    </row>
    <row r="47" spans="1:19" x14ac:dyDescent="0.25">
      <c r="A47" s="37">
        <v>1602</v>
      </c>
      <c r="B47" s="37">
        <v>111.19</v>
      </c>
      <c r="C47" s="100">
        <f t="shared" si="6"/>
        <v>1196.84916</v>
      </c>
      <c r="D47" s="37">
        <v>8.98</v>
      </c>
      <c r="E47" s="100">
        <f t="shared" si="8"/>
        <v>96.660719999999998</v>
      </c>
      <c r="F47" s="37">
        <f t="shared" si="7"/>
        <v>120</v>
      </c>
      <c r="G47" s="37">
        <f t="shared" si="9"/>
        <v>1292</v>
      </c>
      <c r="H47" s="37">
        <f t="shared" si="10"/>
        <v>1421</v>
      </c>
      <c r="I47" s="37" t="s">
        <v>38</v>
      </c>
      <c r="J47" s="37" t="s">
        <v>43</v>
      </c>
    </row>
    <row r="48" spans="1:19" x14ac:dyDescent="0.25">
      <c r="A48" s="37">
        <v>1603</v>
      </c>
      <c r="B48" s="37">
        <v>79.38</v>
      </c>
      <c r="C48" s="100">
        <f t="shared" si="6"/>
        <v>854.4463199999999</v>
      </c>
      <c r="D48" s="37">
        <v>0</v>
      </c>
      <c r="E48" s="100">
        <f t="shared" si="8"/>
        <v>0</v>
      </c>
      <c r="F48" s="37">
        <f t="shared" si="7"/>
        <v>79</v>
      </c>
      <c r="G48" s="37">
        <f t="shared" si="9"/>
        <v>850</v>
      </c>
      <c r="H48" s="37">
        <f t="shared" si="10"/>
        <v>935</v>
      </c>
      <c r="I48" s="37" t="s">
        <v>37</v>
      </c>
      <c r="J48" s="37" t="s">
        <v>42</v>
      </c>
    </row>
    <row r="49" spans="1:10" x14ac:dyDescent="0.25">
      <c r="A49" s="37">
        <v>1701</v>
      </c>
      <c r="B49" s="37">
        <v>79.930000000000007</v>
      </c>
      <c r="C49" s="100">
        <f t="shared" si="6"/>
        <v>860.36652000000004</v>
      </c>
      <c r="D49" s="37">
        <v>0</v>
      </c>
      <c r="E49" s="100">
        <f t="shared" si="8"/>
        <v>0</v>
      </c>
      <c r="F49" s="37">
        <f t="shared" si="7"/>
        <v>80</v>
      </c>
      <c r="G49" s="37">
        <f t="shared" si="9"/>
        <v>861</v>
      </c>
      <c r="H49" s="37">
        <f t="shared" si="10"/>
        <v>947</v>
      </c>
      <c r="I49" s="37" t="s">
        <v>37</v>
      </c>
      <c r="J49" s="37" t="s">
        <v>42</v>
      </c>
    </row>
    <row r="50" spans="1:10" x14ac:dyDescent="0.25">
      <c r="A50" s="37">
        <v>1702</v>
      </c>
      <c r="B50" s="37">
        <v>111.19</v>
      </c>
      <c r="C50" s="100">
        <f t="shared" si="6"/>
        <v>1196.84916</v>
      </c>
      <c r="D50" s="37">
        <v>8.98</v>
      </c>
      <c r="E50" s="100">
        <f t="shared" si="8"/>
        <v>96.660719999999998</v>
      </c>
      <c r="F50" s="37">
        <f t="shared" si="7"/>
        <v>120</v>
      </c>
      <c r="G50" s="37">
        <f t="shared" si="9"/>
        <v>1292</v>
      </c>
      <c r="H50" s="37">
        <f t="shared" si="10"/>
        <v>1421</v>
      </c>
      <c r="I50" s="37" t="s">
        <v>38</v>
      </c>
      <c r="J50" s="37" t="s">
        <v>43</v>
      </c>
    </row>
    <row r="51" spans="1:10" x14ac:dyDescent="0.25">
      <c r="A51" s="37">
        <v>1703</v>
      </c>
      <c r="B51" s="37">
        <v>79.38</v>
      </c>
      <c r="C51" s="100">
        <f t="shared" si="6"/>
        <v>854.4463199999999</v>
      </c>
      <c r="D51" s="37">
        <v>0</v>
      </c>
      <c r="E51" s="100">
        <f t="shared" si="8"/>
        <v>0</v>
      </c>
      <c r="F51" s="37">
        <f t="shared" si="7"/>
        <v>79</v>
      </c>
      <c r="G51" s="37">
        <f t="shared" si="9"/>
        <v>850</v>
      </c>
      <c r="H51" s="37">
        <f t="shared" si="10"/>
        <v>935</v>
      </c>
      <c r="I51" s="37" t="s">
        <v>37</v>
      </c>
      <c r="J51" s="37" t="s">
        <v>42</v>
      </c>
    </row>
    <row r="52" spans="1:10" x14ac:dyDescent="0.25">
      <c r="A52" s="37">
        <v>1801</v>
      </c>
      <c r="B52" s="37">
        <v>79.930000000000007</v>
      </c>
      <c r="C52" s="100">
        <f t="shared" si="6"/>
        <v>860.36652000000004</v>
      </c>
      <c r="D52" s="37">
        <v>0</v>
      </c>
      <c r="E52" s="100">
        <f t="shared" si="8"/>
        <v>0</v>
      </c>
      <c r="F52" s="37">
        <f t="shared" si="7"/>
        <v>80</v>
      </c>
      <c r="G52" s="37">
        <f t="shared" si="9"/>
        <v>861</v>
      </c>
      <c r="H52" s="37">
        <f t="shared" si="10"/>
        <v>947</v>
      </c>
      <c r="I52" s="37" t="s">
        <v>37</v>
      </c>
      <c r="J52" s="37" t="s">
        <v>42</v>
      </c>
    </row>
    <row r="53" spans="1:10" x14ac:dyDescent="0.25">
      <c r="A53" s="37">
        <v>1802</v>
      </c>
      <c r="B53" s="37">
        <v>111.19</v>
      </c>
      <c r="C53" s="100">
        <f t="shared" si="6"/>
        <v>1196.84916</v>
      </c>
      <c r="D53" s="37">
        <v>8.98</v>
      </c>
      <c r="E53" s="100">
        <f t="shared" si="8"/>
        <v>96.660719999999998</v>
      </c>
      <c r="F53" s="37">
        <f t="shared" si="7"/>
        <v>120</v>
      </c>
      <c r="G53" s="37">
        <f t="shared" si="9"/>
        <v>1292</v>
      </c>
      <c r="H53" s="37">
        <f t="shared" si="10"/>
        <v>1421</v>
      </c>
      <c r="I53" s="37" t="s">
        <v>38</v>
      </c>
      <c r="J53" s="37" t="s">
        <v>43</v>
      </c>
    </row>
    <row r="54" spans="1:10" x14ac:dyDescent="0.25">
      <c r="A54" s="37">
        <v>1803</v>
      </c>
      <c r="B54" s="37">
        <v>79.38</v>
      </c>
      <c r="C54" s="100">
        <f t="shared" si="6"/>
        <v>854.4463199999999</v>
      </c>
      <c r="D54" s="37">
        <v>0</v>
      </c>
      <c r="E54" s="100">
        <f t="shared" si="8"/>
        <v>0</v>
      </c>
      <c r="F54" s="37">
        <f t="shared" si="7"/>
        <v>79</v>
      </c>
      <c r="G54" s="37">
        <f t="shared" si="9"/>
        <v>850</v>
      </c>
      <c r="H54" s="37">
        <f t="shared" si="10"/>
        <v>935</v>
      </c>
      <c r="I54" s="37" t="s">
        <v>37</v>
      </c>
      <c r="J54" s="37" t="s">
        <v>42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Aaradhya One Park</vt:lpstr>
      <vt:lpstr>Total</vt:lpstr>
      <vt:lpstr>Typical Floor</vt:lpstr>
      <vt:lpstr>Rates</vt:lpstr>
      <vt:lpstr>IGR</vt:lpstr>
      <vt:lpstr>RR</vt:lpstr>
      <vt:lpstr>nearby project</vt:lpstr>
      <vt:lpstr>B. No. 1 T. No. 1</vt:lpstr>
      <vt:lpstr>B. No. 2 T. No. 2</vt:lpstr>
      <vt:lpstr>B. No. 2 T. No. 3</vt:lpstr>
      <vt:lpstr>B. No. 2 T. No. 4</vt:lpstr>
      <vt:lpstr>B. No. 2 T. No. 5</vt:lpstr>
      <vt:lpstr>B. No. 2 T. No. 6</vt:lpstr>
      <vt:lpstr>B. No. 2 T. No. 7</vt:lpstr>
      <vt:lpstr>B. No. 2 T. No. 8</vt:lpstr>
      <vt:lpstr>B. No. 2 T. No. 9</vt:lpstr>
      <vt:lpstr>B. No. 2 T. No. 10</vt:lpstr>
      <vt:lpstr>B. No. 2 T. No. 11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2024-05-08T07:05:06Z</dcterms:modified>
</cp:coreProperties>
</file>