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1670" windowHeight="4260" tabRatio="932"/>
  </bookViews>
  <sheets>
    <sheet name="Depreciation" sheetId="25" r:id="rId1"/>
    <sheet name="Measurment" sheetId="38" r:id="rId2"/>
    <sheet name="Sale plan" sheetId="24" r:id="rId3"/>
    <sheet name="Calculation" sheetId="23" r:id="rId4"/>
    <sheet name="20-20" sheetId="4" r:id="rId5"/>
    <sheet name="Sheet1" sheetId="13" r:id="rId6"/>
    <sheet name="Sheet2" sheetId="30" r:id="rId7"/>
    <sheet name="Sheet3" sheetId="31" r:id="rId8"/>
    <sheet name="Sheet4" sheetId="37" r:id="rId9"/>
    <sheet name="Sheet5" sheetId="39" r:id="rId10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" i="4"/>
  <c r="Q5" s="1"/>
  <c r="B5" s="1"/>
  <c r="J5"/>
  <c r="I5"/>
  <c r="E5"/>
  <c r="A5"/>
  <c r="Q4"/>
  <c r="B4" s="1"/>
  <c r="J4"/>
  <c r="I4"/>
  <c r="E4"/>
  <c r="A4"/>
  <c r="P3"/>
  <c r="B3" s="1"/>
  <c r="J3"/>
  <c r="I3"/>
  <c r="E3"/>
  <c r="A3"/>
  <c r="Q2"/>
  <c r="B2" s="1"/>
  <c r="J2"/>
  <c r="I2"/>
  <c r="E2"/>
  <c r="A2"/>
  <c r="C17" i="25"/>
  <c r="G21" i="23"/>
  <c r="G20"/>
  <c r="G19"/>
  <c r="H18" i="39"/>
  <c r="H10"/>
  <c r="H11"/>
  <c r="H12"/>
  <c r="H13"/>
  <c r="H14"/>
  <c r="H15"/>
  <c r="H16"/>
  <c r="H17"/>
  <c r="H9"/>
  <c r="E15" i="25"/>
  <c r="Q17" i="4"/>
  <c r="B17" s="1"/>
  <c r="C17" s="1"/>
  <c r="P17"/>
  <c r="J17"/>
  <c r="I17"/>
  <c r="E17"/>
  <c r="F17" s="1"/>
  <c r="A17"/>
  <c r="Q16"/>
  <c r="B16" s="1"/>
  <c r="C16" s="1"/>
  <c r="P16"/>
  <c r="J16"/>
  <c r="I16"/>
  <c r="E16"/>
  <c r="F16" s="1"/>
  <c r="A16"/>
  <c r="Q15"/>
  <c r="B15" s="1"/>
  <c r="C15" s="1"/>
  <c r="P15"/>
  <c r="J15"/>
  <c r="I15"/>
  <c r="E15"/>
  <c r="F15" s="1"/>
  <c r="A15"/>
  <c r="Q14"/>
  <c r="B14" s="1"/>
  <c r="C14" s="1"/>
  <c r="P14"/>
  <c r="J14"/>
  <c r="I14"/>
  <c r="E14"/>
  <c r="F14" s="1"/>
  <c r="A14"/>
  <c r="Q13"/>
  <c r="B13" s="1"/>
  <c r="C13" s="1"/>
  <c r="P13"/>
  <c r="J13"/>
  <c r="I13"/>
  <c r="E13"/>
  <c r="F13" s="1"/>
  <c r="A13"/>
  <c r="Q12"/>
  <c r="B12" s="1"/>
  <c r="C12" s="1"/>
  <c r="P12"/>
  <c r="J12"/>
  <c r="I12"/>
  <c r="E12"/>
  <c r="F12" s="1"/>
  <c r="A12"/>
  <c r="Q11"/>
  <c r="B11" s="1"/>
  <c r="C11" s="1"/>
  <c r="P11"/>
  <c r="J11"/>
  <c r="I11"/>
  <c r="E11"/>
  <c r="F11" s="1"/>
  <c r="A11"/>
  <c r="Q10"/>
  <c r="B10" s="1"/>
  <c r="C10" s="1"/>
  <c r="P10"/>
  <c r="J10"/>
  <c r="I10"/>
  <c r="E10"/>
  <c r="F10" s="1"/>
  <c r="A10"/>
  <c r="Q9"/>
  <c r="B9" s="1"/>
  <c r="C9" s="1"/>
  <c r="P9"/>
  <c r="J9"/>
  <c r="I9"/>
  <c r="E9"/>
  <c r="F9" s="1"/>
  <c r="A9"/>
  <c r="Q8"/>
  <c r="B8" s="1"/>
  <c r="C8" s="1"/>
  <c r="P8"/>
  <c r="J8"/>
  <c r="I8"/>
  <c r="E8"/>
  <c r="F8" s="1"/>
  <c r="A8"/>
  <c r="Q7"/>
  <c r="B7" s="1"/>
  <c r="C7" s="1"/>
  <c r="P7"/>
  <c r="J7"/>
  <c r="I7"/>
  <c r="E7"/>
  <c r="F7" s="1"/>
  <c r="A7"/>
  <c r="Q6"/>
  <c r="B6" s="1"/>
  <c r="C6" s="1"/>
  <c r="P6"/>
  <c r="J6"/>
  <c r="I6"/>
  <c r="E6"/>
  <c r="F6" s="1"/>
  <c r="A6"/>
  <c r="C5" l="1"/>
  <c r="F5"/>
  <c r="F4"/>
  <c r="C4"/>
  <c r="F3"/>
  <c r="C3"/>
  <c r="F2"/>
  <c r="C2"/>
  <c r="G7"/>
  <c r="D7"/>
  <c r="H7" s="1"/>
  <c r="D9"/>
  <c r="H9" s="1"/>
  <c r="G9"/>
  <c r="G11"/>
  <c r="D11"/>
  <c r="H11" s="1"/>
  <c r="G13"/>
  <c r="D13"/>
  <c r="H13" s="1"/>
  <c r="G15"/>
  <c r="D15"/>
  <c r="H15" s="1"/>
  <c r="G17"/>
  <c r="D17"/>
  <c r="H17" s="1"/>
  <c r="D6"/>
  <c r="H6" s="1"/>
  <c r="G6"/>
  <c r="G8"/>
  <c r="D8"/>
  <c r="H8" s="1"/>
  <c r="D10"/>
  <c r="H10" s="1"/>
  <c r="G10"/>
  <c r="G12"/>
  <c r="D12"/>
  <c r="H12" s="1"/>
  <c r="G14"/>
  <c r="D14"/>
  <c r="H14" s="1"/>
  <c r="G16"/>
  <c r="D16"/>
  <c r="H16" s="1"/>
  <c r="L52" i="23"/>
  <c r="L54" s="1"/>
  <c r="L53"/>
  <c r="N19"/>
  <c r="P18"/>
  <c r="C23"/>
  <c r="O9"/>
  <c r="L28"/>
  <c r="L23"/>
  <c r="L24"/>
  <c r="L25"/>
  <c r="L26"/>
  <c r="L27"/>
  <c r="L31"/>
  <c r="L22"/>
  <c r="L10"/>
  <c r="L9"/>
  <c r="N9"/>
  <c r="M8"/>
  <c r="M7"/>
  <c r="G5" i="4" l="1"/>
  <c r="D5"/>
  <c r="H5" s="1"/>
  <c r="D3"/>
  <c r="H3" s="1"/>
  <c r="G3"/>
  <c r="D2"/>
  <c r="H2" s="1"/>
  <c r="G2"/>
  <c r="D4"/>
  <c r="H4" s="1"/>
  <c r="G4"/>
  <c r="N8" i="24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I30" s="1"/>
  <c r="F29"/>
  <c r="H29" s="1"/>
  <c r="E29"/>
  <c r="G29" s="1"/>
  <c r="I29" s="1"/>
  <c r="G28"/>
  <c r="F28"/>
  <c r="I28" s="1"/>
  <c r="E28"/>
  <c r="H28" s="1"/>
  <c r="H27"/>
  <c r="G27"/>
  <c r="F27"/>
  <c r="I27" s="1"/>
  <c r="E27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F21"/>
  <c r="H21" s="1"/>
  <c r="E21"/>
  <c r="G21" s="1"/>
  <c r="F20"/>
  <c r="H20" s="1"/>
  <c r="E20"/>
  <c r="G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0" l="1"/>
  <c r="I21"/>
  <c r="I22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8"/>
  <c r="C6"/>
  <c r="C14"/>
  <c r="C10" l="1"/>
  <c r="C11" s="1"/>
  <c r="C12" s="1"/>
  <c r="C13" s="1"/>
  <c r="C16" s="1"/>
  <c r="C19" s="1"/>
  <c r="C20" l="1"/>
  <c r="C21"/>
  <c r="C25"/>
  <c r="J19" i="4"/>
  <c r="I19"/>
  <c r="E19"/>
  <c r="A19"/>
  <c r="B19" l="1"/>
  <c r="C19" l="1"/>
  <c r="G19" s="1"/>
  <c r="F19"/>
  <c r="D19"/>
  <c r="H19" s="1"/>
</calcChain>
</file>

<file path=xl/sharedStrings.xml><?xml version="1.0" encoding="utf-8"?>
<sst xmlns="http://schemas.openxmlformats.org/spreadsheetml/2006/main" count="159" uniqueCount="117">
  <si>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</si>
  <si>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</si>
  <si>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</si>
  <si>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</si>
  <si>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</si>
  <si>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</si>
  <si>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</si>
  <si>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</si>
  <si>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</si>
  <si>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</si>
  <si>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</si>
  <si>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</si>
  <si>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</si>
  <si>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</si>
  <si>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</si>
  <si>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</si>
  <si>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</si>
  <si>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</si>
  <si>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</si>
  <si>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</si>
  <si>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</si>
  <si>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</si>
  <si>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</si>
  <si>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</si>
  <si>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</si>
  <si>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</si>
  <si>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</si>
  <si>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</si>
  <si>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</si>
  <si>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</si>
  <si>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</si>
  <si>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</si>
  <si>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</si>
  <si>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</si>
  <si>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</si>
  <si>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</si>
  <si>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</si>
  <si>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</si>
  <si>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</si>
  <si>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</si>
  <si>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</si>
  <si>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</si>
  <si>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</si>
  <si>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</si>
  <si>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</si>
  <si>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</si>
  <si>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</si>
  <si>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</si>
  <si>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</si>
  <si>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</si>
  <si>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</si>
  <si>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</si>
  <si>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</si>
  <si>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</si>
  <si>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</si>
  <si>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</si>
  <si>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</si>
  <si>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</si>
  <si>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</si>
  <si>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</si>
  <si>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</si>
  <si>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</si>
  <si>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</si>
  <si>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</si>
  <si>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</si>
  <si>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</si>
  <si>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</si>
  <si>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</si>
  <si>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</si>
  <si>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</si>
  <si>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</si>
  <si>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</si>
  <si>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</si>
  <si>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</si>
  <si>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</si>
  <si>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</si>
  <si>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</si>
  <si>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</si>
  <si>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</si>
  <si>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</si>
  <si>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</si>
  <si>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</si>
  <si>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</si>
  <si>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</si>
  <si>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</si>
  <si>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</si>
  <si>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</si>
  <si>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</si>
  <si>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</si>
  <si>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</si>
  <si>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</si>
  <si>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</si>
  <si>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</si>
  <si>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</si>
  <si>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</si>
  <si>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</si>
  <si>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</si>
  <si>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 xml:space="preserve"> </t>
  </si>
  <si>
    <t>Second Floor</t>
  </si>
  <si>
    <t>rate on CA</t>
  </si>
  <si>
    <t xml:space="preserve">  Flat No.</t>
  </si>
  <si>
    <t>Floor No.</t>
  </si>
  <si>
    <t>Comp.</t>
  </si>
  <si>
    <t>As per Approved Plan / RERA Carpet Area in</t>
  </si>
  <si>
    <t xml:space="preserve">Sq. ft. </t>
  </si>
  <si>
    <t>As per Approved Plan Balcony Area in</t>
  </si>
  <si>
    <t>Total Area in</t>
  </si>
  <si>
    <t>Built up Area in</t>
  </si>
  <si>
    <t>Rate per</t>
  </si>
  <si>
    <t>Sq. ft. on Total Area</t>
  </si>
  <si>
    <r>
      <t xml:space="preserve">in </t>
    </r>
    <r>
      <rPr>
        <b/>
        <sz val="7"/>
        <color rgb="FF000000"/>
        <rFont val="Rupee Foradian"/>
        <family val="2"/>
      </rPr>
      <t>`</t>
    </r>
  </si>
  <si>
    <r>
      <t xml:space="preserve">Fair Market Value                         in </t>
    </r>
    <r>
      <rPr>
        <b/>
        <sz val="7"/>
        <color rgb="FF000000"/>
        <rFont val="Rupee Foradian"/>
        <family val="2"/>
      </rPr>
      <t>`</t>
    </r>
  </si>
  <si>
    <r>
      <t xml:space="preserve">Realizable Value                             in </t>
    </r>
    <r>
      <rPr>
        <b/>
        <sz val="7"/>
        <color rgb="FF000000"/>
        <rFont val="Rupee Foradian"/>
        <family val="2"/>
      </rPr>
      <t>`</t>
    </r>
  </si>
  <si>
    <r>
      <t xml:space="preserve">Distress Sale Value                         in </t>
    </r>
    <r>
      <rPr>
        <b/>
        <sz val="7"/>
        <color rgb="FF000000"/>
        <rFont val="Rupee Foradian"/>
        <family val="2"/>
      </rPr>
      <t>`</t>
    </r>
  </si>
  <si>
    <r>
      <t xml:space="preserve">Expected Rent per month                in </t>
    </r>
    <r>
      <rPr>
        <b/>
        <sz val="7"/>
        <color rgb="FF000000"/>
        <rFont val="Rupee Foradian"/>
        <family val="2"/>
      </rPr>
      <t>`</t>
    </r>
  </si>
  <si>
    <t>1 BHK</t>
  </si>
  <si>
    <t>Carpet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</si>
</sst>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2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  <font>
      <b/>
      <sz val="7"/>
      <color rgb="FF000000"/>
      <name val="Arial Narrow"/>
      <family val="2"/>
    </font>
    <font>
      <b/>
      <sz val="7"/>
      <color rgb="FF000000"/>
      <name val="Rupee Foradian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8064A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3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2" fillId="2" borderId="0" xfId="0" applyFont="1" applyFill="1"/>
    <xf numFmtId="0" fontId="0" fillId="0" borderId="0" xfId="0" applyFill="1" applyBorder="1"/>
    <xf numFmtId="0" fontId="2" fillId="0" borderId="0" xfId="0" applyFont="1" applyFill="1" applyBorder="1"/>
    <xf numFmtId="0" fontId="2" fillId="0" borderId="0" xfId="0" applyFont="1" applyFill="1" applyBorder="1" applyAlignment="1"/>
    <xf numFmtId="0" fontId="0" fillId="0" borderId="0" xfId="0" applyFill="1"/>
    <xf numFmtId="0" fontId="2" fillId="0" borderId="0" xfId="0" applyFont="1" applyFill="1"/>
    <xf numFmtId="0" fontId="0" fillId="2" borderId="0" xfId="0" applyFill="1" applyBorder="1"/>
    <xf numFmtId="0" fontId="9" fillId="0" borderId="0" xfId="0" applyFont="1" applyBorder="1"/>
    <xf numFmtId="0" fontId="17" fillId="5" borderId="31" xfId="0" applyFont="1" applyFill="1" applyBorder="1" applyAlignment="1">
      <alignment horizontal="center" vertical="top" wrapText="1"/>
    </xf>
    <xf numFmtId="0" fontId="17" fillId="5" borderId="32" xfId="0" applyFont="1" applyFill="1" applyBorder="1" applyAlignment="1">
      <alignment horizontal="center" vertical="top" wrapText="1"/>
    </xf>
    <xf numFmtId="0" fontId="0" fillId="5" borderId="33" xfId="0" applyFill="1" applyBorder="1" applyAlignment="1">
      <alignment vertical="top" wrapText="1"/>
    </xf>
    <xf numFmtId="0" fontId="17" fillId="5" borderId="33" xfId="0" applyFont="1" applyFill="1" applyBorder="1" applyAlignment="1">
      <alignment horizontal="center" vertical="top" wrapText="1"/>
    </xf>
    <xf numFmtId="0" fontId="19" fillId="0" borderId="2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 wrapText="1"/>
    </xf>
    <xf numFmtId="4" fontId="20" fillId="0" borderId="10" xfId="0" applyNumberFormat="1" applyFont="1" applyBorder="1" applyAlignment="1">
      <alignment horizontal="right" vertical="top" wrapText="1"/>
    </xf>
    <xf numFmtId="4" fontId="20" fillId="2" borderId="10" xfId="0" applyNumberFormat="1" applyFont="1" applyFill="1" applyBorder="1" applyAlignment="1">
      <alignment horizontal="right" vertical="top" wrapText="1"/>
    </xf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10" fillId="0" borderId="8" xfId="0" applyFont="1" applyBorder="1" applyAlignment="1">
      <alignment horizontal="center"/>
    </xf>
    <xf numFmtId="0" fontId="17" fillId="5" borderId="20" xfId="0" applyFont="1" applyFill="1" applyBorder="1" applyAlignment="1">
      <alignment horizontal="center" vertical="top" wrapText="1"/>
    </xf>
    <xf numFmtId="0" fontId="17" fillId="5" borderId="28" xfId="0" applyFont="1" applyFill="1" applyBorder="1" applyAlignment="1">
      <alignment horizontal="center" vertical="top" wrapText="1"/>
    </xf>
    <xf numFmtId="0" fontId="17" fillId="5" borderId="30" xfId="0" applyFont="1" applyFill="1" applyBorder="1" applyAlignment="1">
      <alignment horizontal="center" vertical="top" wrapText="1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2</xdr:row>
      <xdr:rowOff>38100</xdr:rowOff>
    </xdr:from>
    <xdr:to>
      <xdr:col>10</xdr:col>
      <xdr:colOff>28575</xdr:colOff>
      <xdr:row>23</xdr:row>
      <xdr:rowOff>133350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4325" y="419100"/>
          <a:ext cx="5810250" cy="409575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2</xdr:row>
      <xdr:rowOff>66675</xdr:rowOff>
    </xdr:from>
    <xdr:to>
      <xdr:col>10</xdr:col>
      <xdr:colOff>38100</xdr:colOff>
      <xdr:row>25</xdr:row>
      <xdr:rowOff>76200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3850" y="447675"/>
          <a:ext cx="5810250" cy="43910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2</xdr:row>
      <xdr:rowOff>85725</xdr:rowOff>
    </xdr:from>
    <xdr:to>
      <xdr:col>10</xdr:col>
      <xdr:colOff>114300</xdr:colOff>
      <xdr:row>24</xdr:row>
      <xdr:rowOff>66675</xdr:rowOff>
    </xdr:to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0" y="466725"/>
          <a:ext cx="5734050" cy="417195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583826</xdr:colOff>
      <xdr:row>2</xdr:row>
      <xdr:rowOff>95250</xdr:rowOff>
    </xdr:from>
    <xdr:to>
      <xdr:col>10</xdr:col>
      <xdr:colOff>212352</xdr:colOff>
      <xdr:row>25</xdr:row>
      <xdr:rowOff>47625</xdr:rowOff>
    </xdr:to>
    <xdr:pic>
      <xdr:nvPicPr>
        <xdr:cNvPr id="716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83826" y="476250"/>
          <a:ext cx="5679702" cy="43338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abSelected="1" topLeftCell="A4" workbookViewId="0">
      <selection activeCell="D13" sqref="D13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40570</v>
      </c>
      <c r="F2" s="71"/>
      <c r="G2" s="131" t="s">
        <v>76</v>
      </c>
      <c r="H2" s="132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38535</v>
      </c>
      <c r="D3" s="40"/>
      <c r="E3" s="40"/>
      <c r="F3" s="40"/>
      <c r="G3" s="77" t="s">
        <v>77</v>
      </c>
      <c r="H3" s="78" t="s">
        <v>78</v>
      </c>
      <c r="I3" s="79"/>
      <c r="J3" s="71"/>
      <c r="K3" s="80" t="s">
        <v>79</v>
      </c>
      <c r="L3" s="81"/>
      <c r="M3" s="71"/>
      <c r="N3" s="82" t="s">
        <v>80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77</v>
      </c>
      <c r="O4" s="90" t="s">
        <v>78</v>
      </c>
      <c r="P4" s="91"/>
      <c r="Q4" s="71"/>
      <c r="R4" s="71"/>
      <c r="S4" s="71"/>
    </row>
    <row r="5" spans="1:19" ht="15.75" thickBot="1">
      <c r="A5" s="71"/>
      <c r="B5" s="40" t="s">
        <v>81</v>
      </c>
      <c r="C5" s="55">
        <f>C3+C4</f>
        <v>38535</v>
      </c>
      <c r="D5" s="56" t="s">
        <v>61</v>
      </c>
      <c r="E5" s="57">
        <f>ROUND(C5/10.764,0)</f>
        <v>3580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82</v>
      </c>
      <c r="C6" s="51">
        <v>12500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83</v>
      </c>
      <c r="C7" s="55">
        <f>C5-C6</f>
        <v>26035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84</v>
      </c>
      <c r="C8" s="97">
        <v>0</v>
      </c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85</v>
      </c>
      <c r="C9" s="71"/>
      <c r="D9" s="55">
        <f>ROUND(C7*D8,0)</f>
        <v>26035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86</v>
      </c>
      <c r="C10" s="55">
        <f>C6+D9</f>
        <v>38535</v>
      </c>
      <c r="D10" s="56" t="s">
        <v>61</v>
      </c>
      <c r="E10" s="57">
        <f>ROUND(C10/10.764,0)</f>
        <v>3580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2024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0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87</v>
      </c>
      <c r="C15" s="46">
        <f>60-C14</f>
        <v>60</v>
      </c>
      <c r="D15" s="71"/>
      <c r="E15" s="71">
        <f>E16*E10</f>
        <v>2062080</v>
      </c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/>
      <c r="D16" s="71"/>
      <c r="E16" s="60">
        <v>576</v>
      </c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71">
        <f>E16*2000</f>
        <v>1152000</v>
      </c>
      <c r="D17" s="71"/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B1:H18"/>
  <sheetViews>
    <sheetView topLeftCell="A7" workbookViewId="0">
      <selection activeCell="H14" sqref="H14"/>
    </sheetView>
  </sheetViews>
  <sheetFormatPr defaultRowHeight="15"/>
  <sheetData>
    <row r="1" spans="2:8">
      <c r="B1" s="71" t="s">
        <v>97</v>
      </c>
    </row>
    <row r="9" spans="2:8">
      <c r="F9">
        <v>3</v>
      </c>
      <c r="G9">
        <v>4.7</v>
      </c>
      <c r="H9">
        <f>F9*G9</f>
        <v>14.100000000000001</v>
      </c>
    </row>
    <row r="10" spans="2:8">
      <c r="F10">
        <v>3</v>
      </c>
      <c r="G10">
        <v>2.5</v>
      </c>
      <c r="H10" s="71">
        <f t="shared" ref="H10:H17" si="0">F10*G10</f>
        <v>7.5</v>
      </c>
    </row>
    <row r="11" spans="2:8">
      <c r="F11">
        <v>3</v>
      </c>
      <c r="G11">
        <v>2.7</v>
      </c>
      <c r="H11" s="71">
        <f t="shared" si="0"/>
        <v>8.1000000000000014</v>
      </c>
    </row>
    <row r="12" spans="2:8">
      <c r="F12">
        <v>1</v>
      </c>
      <c r="G12">
        <v>1.2</v>
      </c>
      <c r="H12" s="71">
        <f t="shared" si="0"/>
        <v>1.2</v>
      </c>
    </row>
    <row r="13" spans="2:8">
      <c r="F13">
        <v>0.9</v>
      </c>
      <c r="G13">
        <v>1.2</v>
      </c>
      <c r="H13" s="71">
        <f t="shared" si="0"/>
        <v>1.08</v>
      </c>
    </row>
    <row r="14" spans="2:8">
      <c r="F14">
        <v>1.2</v>
      </c>
      <c r="G14">
        <v>0.9</v>
      </c>
      <c r="H14" s="71">
        <f t="shared" si="0"/>
        <v>1.08</v>
      </c>
    </row>
    <row r="15" spans="2:8">
      <c r="F15">
        <v>1</v>
      </c>
      <c r="G15">
        <v>2.7</v>
      </c>
      <c r="H15" s="71">
        <f t="shared" si="0"/>
        <v>2.7</v>
      </c>
    </row>
    <row r="16" spans="2:8">
      <c r="F16">
        <v>4.75</v>
      </c>
      <c r="G16">
        <v>1</v>
      </c>
      <c r="H16" s="71">
        <f t="shared" si="0"/>
        <v>4.75</v>
      </c>
    </row>
    <row r="17" spans="6:8">
      <c r="F17">
        <v>3</v>
      </c>
      <c r="G17">
        <v>1</v>
      </c>
      <c r="H17" s="71">
        <f t="shared" si="0"/>
        <v>3</v>
      </c>
    </row>
    <row r="18" spans="6:8">
      <c r="H18">
        <f>SUM(H9:H17)</f>
        <v>43.510000000000005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C1:S18"/>
  <sheetViews>
    <sheetView topLeftCell="C1" zoomScale="85" zoomScaleNormal="85" workbookViewId="0">
      <selection activeCell="C3" sqref="C3:K13"/>
    </sheetView>
  </sheetViews>
  <sheetFormatPr defaultRowHeight="15"/>
  <cols>
    <col min="3" max="3" width="12.5703125" customWidth="1"/>
    <col min="14" max="14" width="10.28515625" customWidth="1"/>
  </cols>
  <sheetData>
    <row r="1" spans="3:19">
      <c r="G1" s="133"/>
      <c r="O1" s="133"/>
    </row>
    <row r="2" spans="3:19">
      <c r="G2" s="133"/>
      <c r="O2" s="133"/>
    </row>
    <row r="3" spans="3:19">
      <c r="C3" s="134"/>
      <c r="D3" s="134"/>
      <c r="E3" s="134"/>
      <c r="F3" s="134"/>
      <c r="H3" s="134"/>
      <c r="I3" s="134"/>
      <c r="J3" s="134"/>
      <c r="K3" s="134"/>
    </row>
    <row r="4" spans="3:19">
      <c r="H4" s="71"/>
      <c r="O4" s="71"/>
    </row>
    <row r="5" spans="3:19">
      <c r="C5" s="71"/>
      <c r="H5" s="71"/>
      <c r="K5" s="71"/>
      <c r="O5" s="71"/>
      <c r="R5" s="71"/>
      <c r="S5" s="71"/>
    </row>
    <row r="6" spans="3:19">
      <c r="C6" s="71"/>
      <c r="F6" s="71"/>
      <c r="H6" s="71"/>
      <c r="K6" s="71"/>
      <c r="O6" s="71"/>
      <c r="R6" s="71"/>
      <c r="S6" s="71"/>
    </row>
    <row r="7" spans="3:19">
      <c r="C7" s="71"/>
      <c r="F7" s="71"/>
      <c r="O7" s="71"/>
      <c r="R7" s="71"/>
      <c r="S7" s="71"/>
    </row>
    <row r="8" spans="3:19">
      <c r="C8" s="71"/>
      <c r="F8" s="71"/>
      <c r="H8" s="134"/>
      <c r="I8" s="134"/>
      <c r="J8" s="134"/>
      <c r="K8" s="114"/>
      <c r="O8" s="71"/>
      <c r="R8" s="71"/>
      <c r="S8" s="71"/>
    </row>
    <row r="9" spans="3:19">
      <c r="C9" s="71"/>
      <c r="F9" s="71"/>
      <c r="H9" s="118"/>
      <c r="I9" s="118"/>
      <c r="J9" s="118"/>
      <c r="K9" s="118"/>
      <c r="O9" s="71"/>
      <c r="R9" s="118"/>
      <c r="S9" s="71"/>
    </row>
    <row r="10" spans="3:19">
      <c r="C10" s="71"/>
      <c r="F10" s="71"/>
      <c r="H10" s="118"/>
      <c r="I10" s="118"/>
      <c r="J10" s="115"/>
      <c r="K10" s="115"/>
      <c r="L10" s="115"/>
      <c r="M10" s="115"/>
      <c r="N10" s="115"/>
      <c r="O10" s="71"/>
      <c r="R10" s="118"/>
      <c r="S10" s="71"/>
    </row>
    <row r="11" spans="3:19">
      <c r="H11" s="118"/>
      <c r="I11" s="118"/>
      <c r="J11" s="117"/>
      <c r="K11" s="117"/>
      <c r="L11" s="117"/>
      <c r="M11" s="116"/>
      <c r="N11" s="115"/>
      <c r="R11" s="118"/>
    </row>
    <row r="12" spans="3:19">
      <c r="C12" s="134"/>
      <c r="D12" s="134"/>
      <c r="E12" s="134"/>
      <c r="F12" s="114"/>
      <c r="H12" s="118"/>
      <c r="I12" s="118"/>
      <c r="J12" s="115"/>
      <c r="K12" s="115"/>
      <c r="L12" s="115"/>
      <c r="M12" s="115"/>
      <c r="N12" s="115"/>
    </row>
    <row r="13" spans="3:19">
      <c r="H13" s="118"/>
      <c r="I13" s="118"/>
      <c r="J13" s="120"/>
      <c r="K13" s="115"/>
      <c r="L13" s="115"/>
      <c r="M13" s="115"/>
      <c r="N13" s="115"/>
    </row>
    <row r="14" spans="3:19">
      <c r="H14" s="119"/>
      <c r="I14" s="118"/>
      <c r="J14" s="118"/>
      <c r="K14" s="119"/>
      <c r="O14" s="71"/>
    </row>
    <row r="18" spans="19:19">
      <c r="S18" s="114"/>
    </row>
  </sheetData>
  <mergeCells count="6">
    <mergeCell ref="G1:G2"/>
    <mergeCell ref="O1:O2"/>
    <mergeCell ref="C3:F3"/>
    <mergeCell ref="C12:E12"/>
    <mergeCell ref="H3:K3"/>
    <mergeCell ref="H8:J8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35"/>
      <c r="L1" s="135"/>
      <c r="M1" s="135"/>
      <c r="N1" s="135"/>
      <c r="O1" s="135"/>
      <c r="P1" s="135"/>
      <c r="Q1" s="135"/>
      <c r="R1" s="135"/>
    </row>
    <row r="2" spans="1:23" ht="16.5">
      <c r="A2" s="37">
        <v>10</v>
      </c>
      <c r="B2" s="37">
        <v>4.5</v>
      </c>
      <c r="C2" s="37">
        <v>9</v>
      </c>
      <c r="D2" s="37">
        <v>0</v>
      </c>
      <c r="E2" s="38">
        <f t="shared" ref="E2" si="0">B2/12</f>
        <v>0.375</v>
      </c>
      <c r="F2" s="38">
        <f t="shared" ref="F2" si="1">D2/12</f>
        <v>0</v>
      </c>
      <c r="G2" s="38">
        <f t="shared" ref="G2" si="2">A2+E2</f>
        <v>10.375</v>
      </c>
      <c r="H2" s="38">
        <f t="shared" ref="H2" si="3">C2+F2</f>
        <v>9</v>
      </c>
      <c r="I2" s="39">
        <f t="shared" ref="I2" si="4">G2*H2</f>
        <v>93.375</v>
      </c>
      <c r="J2" s="39">
        <f>I2</f>
        <v>93.375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228.375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284.375</v>
      </c>
      <c r="K4" s="40" t="s">
        <v>88</v>
      </c>
      <c r="L4" s="40"/>
      <c r="M4" s="40"/>
      <c r="N4" s="40" t="s">
        <v>89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317.375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341.875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341.875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341.875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341.875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341.875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341.875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341.875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341.875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341.875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341.875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341.875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341.875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341.875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341.875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341.875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341.875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341.875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341.875</v>
      </c>
      <c r="K23" s="40" t="s">
        <v>90</v>
      </c>
      <c r="L23" s="40" t="s">
        <v>91</v>
      </c>
      <c r="M23" s="40"/>
      <c r="N23" s="41"/>
      <c r="O23" s="40"/>
      <c r="P23" s="40" t="s">
        <v>93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341.875</v>
      </c>
      <c r="K24" s="40"/>
      <c r="L24" s="40"/>
      <c r="M24" s="40"/>
      <c r="N24" s="49" t="s">
        <v>89</v>
      </c>
      <c r="O24" s="46"/>
      <c r="P24" s="40"/>
      <c r="Q24" s="40"/>
      <c r="R24" s="49" t="s">
        <v>89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341.875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341.875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341.875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341.875</v>
      </c>
      <c r="K28" s="40"/>
      <c r="L28" s="40"/>
      <c r="M28" s="40"/>
      <c r="N28" s="40" t="s">
        <v>92</v>
      </c>
      <c r="O28" s="49" t="s">
        <v>89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341.875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341.875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P84"/>
  <sheetViews>
    <sheetView topLeftCell="A13" workbookViewId="0">
      <selection activeCell="G22" sqref="G22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  <col min="10" max="10" width="10.42578125" bestFit="1" customWidth="1"/>
    <col min="11" max="11" width="10.28515625" bestFit="1" customWidth="1"/>
    <col min="12" max="12" width="13.140625" bestFit="1" customWidth="1"/>
    <col min="14" max="14" width="12.7109375" bestFit="1" customWidth="1"/>
    <col min="18" max="19" width="12.7109375" bestFit="1" customWidth="1"/>
  </cols>
  <sheetData>
    <row r="1" spans="1:16">
      <c r="A1" s="11"/>
      <c r="B1" s="12"/>
      <c r="C1" s="13"/>
      <c r="D1" s="14"/>
      <c r="F1" s="74"/>
      <c r="G1" s="74"/>
    </row>
    <row r="2" spans="1:16">
      <c r="A2" s="15"/>
      <c r="C2" s="16" t="s">
        <v>98</v>
      </c>
      <c r="D2" s="17"/>
      <c r="F2" s="74"/>
      <c r="G2" s="74"/>
    </row>
    <row r="3" spans="1:16">
      <c r="A3" s="15" t="s">
        <v>13</v>
      </c>
      <c r="B3" s="18"/>
      <c r="C3" s="19">
        <v>5600</v>
      </c>
      <c r="D3" s="20" t="s">
        <v>99</v>
      </c>
      <c r="F3" s="74"/>
      <c r="G3" s="74"/>
      <c r="H3" s="74"/>
      <c r="I3" s="74"/>
    </row>
    <row r="4" spans="1:16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16" ht="16.5">
      <c r="A5" s="15" t="s">
        <v>15</v>
      </c>
      <c r="B5" s="18"/>
      <c r="C5" s="19">
        <f>C3-C4</f>
        <v>3600</v>
      </c>
      <c r="D5" s="22"/>
      <c r="F5" s="74"/>
      <c r="G5" s="74"/>
      <c r="H5" s="121"/>
      <c r="I5" s="74"/>
    </row>
    <row r="6" spans="1:16">
      <c r="A6" s="15" t="s">
        <v>16</v>
      </c>
      <c r="B6" s="18"/>
      <c r="C6" s="19">
        <f>C4</f>
        <v>2000</v>
      </c>
      <c r="D6" s="22"/>
      <c r="F6" s="74"/>
      <c r="G6" s="74"/>
    </row>
    <row r="7" spans="1:16">
      <c r="A7" s="15" t="s">
        <v>17</v>
      </c>
      <c r="B7" s="23"/>
      <c r="C7" s="24">
        <v>0</v>
      </c>
      <c r="D7" s="24"/>
      <c r="F7" s="74"/>
      <c r="G7" s="74"/>
      <c r="L7">
        <v>35.950000000000003</v>
      </c>
      <c r="M7">
        <f>L7*10.764</f>
        <v>386.9658</v>
      </c>
      <c r="N7">
        <v>387</v>
      </c>
    </row>
    <row r="8" spans="1:16">
      <c r="A8" s="15" t="s">
        <v>18</v>
      </c>
      <c r="B8" s="23"/>
      <c r="C8" s="24">
        <f>C9-C7</f>
        <v>60</v>
      </c>
      <c r="D8" s="24"/>
      <c r="F8" s="74"/>
      <c r="G8" s="74"/>
      <c r="L8">
        <v>3.6</v>
      </c>
      <c r="M8" s="71">
        <f>L8*10.764</f>
        <v>38.750399999999999</v>
      </c>
      <c r="N8">
        <v>39</v>
      </c>
    </row>
    <row r="9" spans="1:16">
      <c r="A9" s="15" t="s">
        <v>19</v>
      </c>
      <c r="B9" s="23"/>
      <c r="C9" s="24">
        <v>60</v>
      </c>
      <c r="D9" s="24"/>
      <c r="F9" s="74"/>
      <c r="G9" s="74"/>
      <c r="L9">
        <f>SUM(L7:L8)</f>
        <v>39.550000000000004</v>
      </c>
      <c r="N9">
        <f>SUM(N7:N8)</f>
        <v>426</v>
      </c>
      <c r="O9">
        <f>N9*1.1</f>
        <v>468.6</v>
      </c>
      <c r="P9">
        <v>469</v>
      </c>
    </row>
    <row r="10" spans="1:16" ht="30">
      <c r="A10" s="21" t="s">
        <v>20</v>
      </c>
      <c r="B10" s="23"/>
      <c r="C10" s="24">
        <f>90*C7/C9</f>
        <v>0</v>
      </c>
      <c r="D10" s="24"/>
      <c r="F10" s="74"/>
      <c r="G10" s="74"/>
      <c r="L10">
        <f>L9*10.764</f>
        <v>425.71620000000001</v>
      </c>
    </row>
    <row r="11" spans="1:16">
      <c r="A11" s="15"/>
      <c r="B11" s="25"/>
      <c r="C11" s="26">
        <f>C10%</f>
        <v>0</v>
      </c>
      <c r="D11" s="26"/>
      <c r="F11" s="74"/>
      <c r="G11" s="74"/>
    </row>
    <row r="12" spans="1:16">
      <c r="A12" s="15" t="s">
        <v>21</v>
      </c>
      <c r="B12" s="18"/>
      <c r="C12" s="19">
        <f>C6*C11</f>
        <v>0</v>
      </c>
      <c r="D12" s="22"/>
      <c r="F12" s="74"/>
      <c r="G12" s="74"/>
    </row>
    <row r="13" spans="1:16">
      <c r="A13" s="15" t="s">
        <v>22</v>
      </c>
      <c r="B13" s="18"/>
      <c r="C13" s="19">
        <f>C6-C12</f>
        <v>2000</v>
      </c>
      <c r="D13" s="22"/>
      <c r="F13" s="74"/>
      <c r="G13" s="74"/>
    </row>
    <row r="14" spans="1:16">
      <c r="A14" s="15" t="s">
        <v>15</v>
      </c>
      <c r="B14" s="18"/>
      <c r="C14" s="19">
        <f>C5</f>
        <v>3600</v>
      </c>
      <c r="D14" s="22"/>
      <c r="F14" s="74"/>
      <c r="G14" s="74">
        <v>2934400</v>
      </c>
    </row>
    <row r="15" spans="1:16">
      <c r="B15" s="18"/>
      <c r="C15" s="19"/>
      <c r="D15" s="22"/>
      <c r="F15" s="74"/>
      <c r="G15" s="74">
        <v>200000</v>
      </c>
    </row>
    <row r="16" spans="1:16">
      <c r="A16" s="27" t="s">
        <v>23</v>
      </c>
      <c r="B16" s="28"/>
      <c r="C16" s="20">
        <f>C14+C13</f>
        <v>5600</v>
      </c>
      <c r="D16" s="20"/>
      <c r="E16" s="60"/>
      <c r="F16" s="74"/>
      <c r="G16" s="74"/>
      <c r="H16" s="71"/>
    </row>
    <row r="17" spans="1:16">
      <c r="B17" s="23"/>
      <c r="C17" s="24"/>
      <c r="D17" s="24"/>
      <c r="F17" s="74"/>
      <c r="G17" s="74"/>
      <c r="H17" s="71"/>
      <c r="N17" s="10">
        <v>469</v>
      </c>
      <c r="P17">
        <v>31500</v>
      </c>
    </row>
    <row r="18" spans="1:16" ht="16.5">
      <c r="A18" s="27" t="s">
        <v>94</v>
      </c>
      <c r="B18" s="7"/>
      <c r="C18" s="72">
        <v>524</v>
      </c>
      <c r="D18" s="72"/>
      <c r="E18" s="73"/>
      <c r="F18" s="74"/>
      <c r="G18" s="74"/>
      <c r="H18" s="71"/>
      <c r="N18" s="10">
        <v>2926</v>
      </c>
      <c r="P18">
        <f>P17/10.764</f>
        <v>2926.4214046822744</v>
      </c>
    </row>
    <row r="19" spans="1:16">
      <c r="A19" s="15"/>
      <c r="B19" s="6"/>
      <c r="C19" s="29">
        <f>C18*C16</f>
        <v>2934400</v>
      </c>
      <c r="D19" s="74" t="s">
        <v>68</v>
      </c>
      <c r="E19" s="29"/>
      <c r="F19" s="74" t="s">
        <v>68</v>
      </c>
      <c r="G19" s="74">
        <f>G14+G15</f>
        <v>3134400</v>
      </c>
      <c r="N19" s="10">
        <f>N18*N17</f>
        <v>1372294</v>
      </c>
    </row>
    <row r="20" spans="1:16">
      <c r="A20" s="15"/>
      <c r="C20" s="30">
        <f>C19*95%</f>
        <v>2787680</v>
      </c>
      <c r="D20" s="74" t="s">
        <v>24</v>
      </c>
      <c r="E20" s="30"/>
      <c r="F20" s="74" t="s">
        <v>24</v>
      </c>
      <c r="G20" s="74">
        <f>G19*95%</f>
        <v>2977680</v>
      </c>
    </row>
    <row r="21" spans="1:16">
      <c r="A21" s="15"/>
      <c r="C21" s="30">
        <f>C19*80%</f>
        <v>2347520</v>
      </c>
      <c r="D21" s="74" t="s">
        <v>25</v>
      </c>
      <c r="E21" s="30"/>
      <c r="F21" s="74" t="s">
        <v>25</v>
      </c>
      <c r="G21" s="74">
        <f>G19*80%</f>
        <v>2507520</v>
      </c>
    </row>
    <row r="22" spans="1:16">
      <c r="A22" s="15"/>
      <c r="F22" s="74"/>
      <c r="G22" s="74"/>
      <c r="J22">
        <v>15</v>
      </c>
      <c r="K22">
        <v>10</v>
      </c>
      <c r="L22">
        <f>K22*J22</f>
        <v>150</v>
      </c>
    </row>
    <row r="23" spans="1:16">
      <c r="A23" s="31" t="s">
        <v>26</v>
      </c>
      <c r="B23" s="32"/>
      <c r="C23" s="33">
        <f>C4*469</f>
        <v>938000</v>
      </c>
      <c r="D23" s="33">
        <f>D4*D18</f>
        <v>0</v>
      </c>
      <c r="J23">
        <v>10</v>
      </c>
      <c r="K23">
        <v>9</v>
      </c>
      <c r="L23" s="71">
        <f t="shared" ref="L23:L31" si="0">K23*J23</f>
        <v>90</v>
      </c>
    </row>
    <row r="24" spans="1:16">
      <c r="A24" s="15" t="s">
        <v>27</v>
      </c>
      <c r="J24">
        <v>9</v>
      </c>
      <c r="K24">
        <v>8</v>
      </c>
      <c r="L24" s="71">
        <f t="shared" si="0"/>
        <v>72</v>
      </c>
    </row>
    <row r="25" spans="1:16">
      <c r="A25" s="34" t="s">
        <v>28</v>
      </c>
      <c r="B25" s="16"/>
      <c r="C25" s="30">
        <f>C19*0.025/12</f>
        <v>6113.333333333333</v>
      </c>
      <c r="D25" s="30"/>
      <c r="J25">
        <v>6</v>
      </c>
      <c r="K25">
        <v>4</v>
      </c>
      <c r="L25" s="71">
        <f t="shared" si="0"/>
        <v>24</v>
      </c>
    </row>
    <row r="26" spans="1:16">
      <c r="C26" s="30"/>
      <c r="D26" s="30"/>
      <c r="J26">
        <v>4</v>
      </c>
      <c r="K26">
        <v>4</v>
      </c>
      <c r="L26" s="71">
        <f t="shared" si="0"/>
        <v>16</v>
      </c>
    </row>
    <row r="27" spans="1:16">
      <c r="C27" s="30"/>
      <c r="D27" s="30"/>
      <c r="J27">
        <v>9</v>
      </c>
      <c r="K27">
        <v>4</v>
      </c>
      <c r="L27" s="71">
        <f t="shared" si="0"/>
        <v>36</v>
      </c>
    </row>
    <row r="28" spans="1:16">
      <c r="C28"/>
      <c r="D28"/>
      <c r="L28" s="71">
        <f>SUM(L22:L27)</f>
        <v>388</v>
      </c>
    </row>
    <row r="29" spans="1:16">
      <c r="C29"/>
      <c r="D29"/>
      <c r="L29" s="71"/>
    </row>
    <row r="30" spans="1:16">
      <c r="C30"/>
      <c r="D30"/>
      <c r="L30" s="71"/>
    </row>
    <row r="31" spans="1:16">
      <c r="C31"/>
      <c r="D31"/>
      <c r="J31">
        <v>10</v>
      </c>
      <c r="K31">
        <v>4</v>
      </c>
      <c r="L31" s="71">
        <f t="shared" si="0"/>
        <v>40</v>
      </c>
    </row>
    <row r="32" spans="1:16">
      <c r="C32"/>
      <c r="D32"/>
    </row>
    <row r="33" spans="1:13">
      <c r="C33"/>
      <c r="D33"/>
    </row>
    <row r="34" spans="1:13">
      <c r="C34"/>
      <c r="D34"/>
    </row>
    <row r="35" spans="1:13">
      <c r="C35"/>
      <c r="D35"/>
    </row>
    <row r="36" spans="1:13">
      <c r="C36"/>
      <c r="D36"/>
    </row>
    <row r="37" spans="1:13">
      <c r="C37"/>
      <c r="D37"/>
    </row>
    <row r="38" spans="1:13" ht="15.75" thickBot="1">
      <c r="C38"/>
      <c r="D38"/>
    </row>
    <row r="39" spans="1:13" ht="36">
      <c r="A39" s="136" t="s">
        <v>0</v>
      </c>
      <c r="B39" s="136" t="s">
        <v>100</v>
      </c>
      <c r="C39" s="136" t="s">
        <v>101</v>
      </c>
      <c r="D39" s="136" t="s">
        <v>102</v>
      </c>
      <c r="E39" s="122" t="s">
        <v>103</v>
      </c>
      <c r="F39" s="122" t="s">
        <v>105</v>
      </c>
      <c r="G39" s="122" t="s">
        <v>106</v>
      </c>
      <c r="H39" s="122" t="s">
        <v>107</v>
      </c>
      <c r="I39" s="122" t="s">
        <v>108</v>
      </c>
      <c r="J39" s="136" t="s">
        <v>111</v>
      </c>
      <c r="K39" s="136" t="s">
        <v>112</v>
      </c>
      <c r="L39" s="136" t="s">
        <v>113</v>
      </c>
      <c r="M39" s="136" t="s">
        <v>114</v>
      </c>
    </row>
    <row r="40" spans="1:13" ht="18">
      <c r="A40" s="137"/>
      <c r="B40" s="137"/>
      <c r="C40" s="137"/>
      <c r="D40" s="137"/>
      <c r="E40" s="123" t="s">
        <v>104</v>
      </c>
      <c r="F40" s="123" t="s">
        <v>104</v>
      </c>
      <c r="G40" s="123" t="s">
        <v>104</v>
      </c>
      <c r="H40" s="123" t="s">
        <v>104</v>
      </c>
      <c r="I40" s="123" t="s">
        <v>109</v>
      </c>
      <c r="J40" s="137"/>
      <c r="K40" s="137"/>
      <c r="L40" s="137"/>
      <c r="M40" s="137"/>
    </row>
    <row r="41" spans="1:13" ht="15.75" thickBot="1">
      <c r="A41" s="138"/>
      <c r="B41" s="138"/>
      <c r="C41" s="138"/>
      <c r="D41" s="138"/>
      <c r="E41" s="124"/>
      <c r="F41" s="124"/>
      <c r="G41" s="124"/>
      <c r="H41" s="124"/>
      <c r="I41" s="125" t="s">
        <v>110</v>
      </c>
      <c r="J41" s="138"/>
      <c r="K41" s="138"/>
      <c r="L41" s="138"/>
      <c r="M41" s="138"/>
    </row>
    <row r="42" spans="1:13" ht="15.75" thickBot="1">
      <c r="A42" s="126">
        <v>10</v>
      </c>
      <c r="B42" s="127">
        <v>302</v>
      </c>
      <c r="C42" s="127">
        <v>3</v>
      </c>
      <c r="D42" s="127" t="s">
        <v>115</v>
      </c>
      <c r="E42" s="127">
        <v>387</v>
      </c>
      <c r="F42" s="127">
        <v>39</v>
      </c>
      <c r="G42" s="127">
        <v>426</v>
      </c>
      <c r="H42" s="127">
        <v>469</v>
      </c>
      <c r="I42" s="128">
        <v>4700</v>
      </c>
      <c r="J42" s="130">
        <v>2002200</v>
      </c>
      <c r="K42" s="129">
        <v>1902090</v>
      </c>
      <c r="L42" s="129">
        <v>1601760</v>
      </c>
      <c r="M42" s="128">
        <v>4000</v>
      </c>
    </row>
    <row r="46" spans="1:13">
      <c r="A46" s="35"/>
    </row>
    <row r="50" spans="1:13">
      <c r="K50" s="71" t="s">
        <v>116</v>
      </c>
      <c r="L50" s="10">
        <v>426</v>
      </c>
    </row>
    <row r="51" spans="1:13">
      <c r="K51" s="71" t="s">
        <v>67</v>
      </c>
      <c r="L51" s="10">
        <v>4700</v>
      </c>
    </row>
    <row r="52" spans="1:13">
      <c r="K52" s="71" t="s">
        <v>68</v>
      </c>
      <c r="L52" s="10">
        <f>L51*L50</f>
        <v>2002200</v>
      </c>
    </row>
    <row r="53" spans="1:13">
      <c r="K53" s="71" t="s">
        <v>24</v>
      </c>
      <c r="L53" s="60">
        <f>L52*95%</f>
        <v>1902090</v>
      </c>
      <c r="M53" s="60"/>
    </row>
    <row r="54" spans="1:13">
      <c r="K54" s="71" t="s">
        <v>25</v>
      </c>
      <c r="L54" s="60">
        <f>L52*80%</f>
        <v>1601760</v>
      </c>
    </row>
    <row r="59" spans="1:13" ht="15.75">
      <c r="A59" s="36"/>
    </row>
    <row r="60" spans="1:13" ht="15.75">
      <c r="A60" s="36"/>
    </row>
    <row r="61" spans="1:13" ht="15.75">
      <c r="A61" s="36"/>
    </row>
    <row r="62" spans="1:13" ht="15.75">
      <c r="A62" s="36"/>
    </row>
    <row r="63" spans="1:13" ht="15.75">
      <c r="A63" s="36"/>
    </row>
    <row r="64" spans="1:13" ht="15.75">
      <c r="A64" s="36"/>
    </row>
    <row r="65" spans="1:1" ht="15.75">
      <c r="A65" s="36"/>
    </row>
    <row r="84" spans="3:3">
      <c r="C84" s="16">
        <f>C83*C82</f>
        <v>0</v>
      </c>
    </row>
  </sheetData>
  <mergeCells count="8">
    <mergeCell ref="L39:L41"/>
    <mergeCell ref="M39:M41"/>
    <mergeCell ref="A39:A41"/>
    <mergeCell ref="B39:B41"/>
    <mergeCell ref="C39:C41"/>
    <mergeCell ref="D39:D41"/>
    <mergeCell ref="J39:J41"/>
    <mergeCell ref="K39:K4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I56"/>
  <sheetViews>
    <sheetView topLeftCell="C1" zoomScale="70" zoomScaleNormal="70" workbookViewId="0">
      <selection activeCell="I5" sqref="I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5" si="0">N2</f>
        <v>0</v>
      </c>
      <c r="B2" s="4">
        <f t="shared" ref="B2:B5" si="1">Q2</f>
        <v>645.83333333333337</v>
      </c>
      <c r="C2" s="4">
        <f t="shared" ref="C2:C5" si="2">B2*1.2</f>
        <v>775</v>
      </c>
      <c r="D2" s="4">
        <f t="shared" ref="D2:D5" si="3">C2*1.2</f>
        <v>930</v>
      </c>
      <c r="E2" s="5">
        <f t="shared" ref="E2:E5" si="4">R2</f>
        <v>3500000</v>
      </c>
      <c r="F2" s="4">
        <f t="shared" ref="F2:F5" si="5">ROUND((E2/B2),0)</f>
        <v>5419</v>
      </c>
      <c r="G2" s="4">
        <f t="shared" ref="G2:G5" si="6">ROUND((E2/C2),0)</f>
        <v>4516</v>
      </c>
      <c r="H2" s="4">
        <f t="shared" ref="H2:H5" si="7">ROUND((E2/D2),0)</f>
        <v>3763</v>
      </c>
      <c r="I2" s="4">
        <f t="shared" ref="I2:I5" si="8">T2</f>
        <v>0</v>
      </c>
      <c r="J2" s="4">
        <f t="shared" ref="J2:J5" si="9">U2</f>
        <v>0</v>
      </c>
      <c r="K2" s="71"/>
      <c r="L2" s="71"/>
      <c r="M2" s="71"/>
      <c r="N2" s="71"/>
      <c r="O2" s="71">
        <v>0</v>
      </c>
      <c r="P2" s="71">
        <v>775</v>
      </c>
      <c r="Q2" s="71">
        <f t="shared" ref="Q2:Q5" si="10">P2/1.2</f>
        <v>645.83333333333337</v>
      </c>
      <c r="R2" s="2">
        <v>3500000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666</v>
      </c>
      <c r="C3" s="4">
        <f t="shared" si="2"/>
        <v>799.19999999999993</v>
      </c>
      <c r="D3" s="4">
        <f t="shared" si="3"/>
        <v>959.03999999999985</v>
      </c>
      <c r="E3" s="5">
        <f t="shared" si="4"/>
        <v>3300000</v>
      </c>
      <c r="F3" s="4">
        <f t="shared" si="5"/>
        <v>4955</v>
      </c>
      <c r="G3" s="4">
        <f t="shared" si="6"/>
        <v>4129</v>
      </c>
      <c r="H3" s="4">
        <f t="shared" si="7"/>
        <v>3441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f t="shared" ref="P2:P5" si="11">O3/1.2</f>
        <v>0</v>
      </c>
      <c r="Q3" s="71">
        <v>666</v>
      </c>
      <c r="R3" s="2">
        <v>3300000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334.16666666666669</v>
      </c>
      <c r="C4" s="4">
        <f t="shared" si="2"/>
        <v>401</v>
      </c>
      <c r="D4" s="4">
        <f t="shared" si="3"/>
        <v>481.2</v>
      </c>
      <c r="E4" s="5">
        <f t="shared" si="4"/>
        <v>1770000</v>
      </c>
      <c r="F4" s="4">
        <f t="shared" si="5"/>
        <v>5297</v>
      </c>
      <c r="G4" s="4">
        <f t="shared" si="6"/>
        <v>4414</v>
      </c>
      <c r="H4" s="4">
        <f t="shared" si="7"/>
        <v>3678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v>401</v>
      </c>
      <c r="Q4" s="71">
        <f t="shared" si="10"/>
        <v>334.16666666666669</v>
      </c>
      <c r="R4" s="2">
        <v>1770000</v>
      </c>
      <c r="S4" s="2"/>
      <c r="T4" s="2"/>
    </row>
    <row r="5" spans="1:35">
      <c r="A5" s="4">
        <f t="shared" si="0"/>
        <v>0</v>
      </c>
      <c r="B5" s="4">
        <f t="shared" si="1"/>
        <v>555.55555555555566</v>
      </c>
      <c r="C5" s="4">
        <f t="shared" si="2"/>
        <v>666.66666666666674</v>
      </c>
      <c r="D5" s="4">
        <f t="shared" si="3"/>
        <v>800.00000000000011</v>
      </c>
      <c r="E5" s="5">
        <f t="shared" si="4"/>
        <v>3500000</v>
      </c>
      <c r="F5" s="4">
        <f t="shared" si="5"/>
        <v>6300</v>
      </c>
      <c r="G5" s="4">
        <f t="shared" si="6"/>
        <v>5250</v>
      </c>
      <c r="H5" s="4">
        <f t="shared" si="7"/>
        <v>4375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800</v>
      </c>
      <c r="P5" s="71">
        <f t="shared" ref="P5" si="12">O5/1.2</f>
        <v>666.66666666666674</v>
      </c>
      <c r="Q5" s="71">
        <f t="shared" si="10"/>
        <v>555.55555555555566</v>
      </c>
      <c r="R5" s="2">
        <v>3500000</v>
      </c>
      <c r="S5" s="2"/>
      <c r="T5" s="2"/>
    </row>
    <row r="6" spans="1:35">
      <c r="A6" s="4">
        <f t="shared" ref="A3:A17" si="13">N6</f>
        <v>0</v>
      </c>
      <c r="B6" s="4">
        <f t="shared" ref="B3:B17" si="14">Q6</f>
        <v>0</v>
      </c>
      <c r="C6" s="4">
        <f t="shared" ref="C3:C17" si="15">B6*1.2</f>
        <v>0</v>
      </c>
      <c r="D6" s="4">
        <f t="shared" ref="D3:D17" si="16">C6*1.2</f>
        <v>0</v>
      </c>
      <c r="E6" s="5">
        <f t="shared" ref="E3:E17" si="17">R6</f>
        <v>0</v>
      </c>
      <c r="F6" s="4" t="e">
        <f t="shared" ref="F3:F17" si="18">ROUND((E6/B6),0)</f>
        <v>#DIV/0!</v>
      </c>
      <c r="G6" s="4" t="e">
        <f t="shared" ref="G3:G17" si="19">ROUND((E6/C6),0)</f>
        <v>#DIV/0!</v>
      </c>
      <c r="H6" s="4" t="e">
        <f t="shared" ref="H3:H17" si="20">ROUND((E6/D6),0)</f>
        <v>#DIV/0!</v>
      </c>
      <c r="I6" s="4">
        <f t="shared" ref="I3:I17" si="21">T6</f>
        <v>0</v>
      </c>
      <c r="J6" s="4">
        <f t="shared" ref="J3:J17" si="22">U6</f>
        <v>0</v>
      </c>
      <c r="K6" s="71"/>
      <c r="L6" s="71"/>
      <c r="M6" s="71"/>
      <c r="N6" s="71"/>
      <c r="O6" s="71">
        <v>0</v>
      </c>
      <c r="P6" s="71">
        <f t="shared" ref="P3:P7" si="23">O6/1.2</f>
        <v>0</v>
      </c>
      <c r="Q6" s="71">
        <f t="shared" ref="Q4:Q17" si="24">P6/1.2</f>
        <v>0</v>
      </c>
      <c r="R6" s="2">
        <v>0</v>
      </c>
      <c r="S6" s="2"/>
      <c r="T6" s="2"/>
      <c r="AI6" t="s">
        <v>73</v>
      </c>
    </row>
    <row r="7" spans="1:35">
      <c r="A7" s="4">
        <f t="shared" si="13"/>
        <v>0</v>
      </c>
      <c r="B7" s="4">
        <f t="shared" si="14"/>
        <v>0</v>
      </c>
      <c r="C7" s="4">
        <f t="shared" si="15"/>
        <v>0</v>
      </c>
      <c r="D7" s="4">
        <f t="shared" si="16"/>
        <v>0</v>
      </c>
      <c r="E7" s="5">
        <f t="shared" si="17"/>
        <v>0</v>
      </c>
      <c r="F7" s="4" t="e">
        <f t="shared" si="18"/>
        <v>#DIV/0!</v>
      </c>
      <c r="G7" s="4" t="e">
        <f t="shared" si="19"/>
        <v>#DIV/0!</v>
      </c>
      <c r="H7" s="4" t="e">
        <f t="shared" si="20"/>
        <v>#DIV/0!</v>
      </c>
      <c r="I7" s="4">
        <f t="shared" si="21"/>
        <v>0</v>
      </c>
      <c r="J7" s="4">
        <f t="shared" si="22"/>
        <v>0</v>
      </c>
      <c r="K7" s="71"/>
      <c r="L7" s="71"/>
      <c r="M7" s="71"/>
      <c r="N7" s="71"/>
      <c r="O7" s="71">
        <v>0</v>
      </c>
      <c r="P7" s="71">
        <f t="shared" si="23"/>
        <v>0</v>
      </c>
      <c r="Q7" s="71">
        <f t="shared" si="24"/>
        <v>0</v>
      </c>
      <c r="R7" s="2">
        <v>0</v>
      </c>
      <c r="S7" s="2"/>
      <c r="T7" s="2"/>
    </row>
    <row r="8" spans="1:35">
      <c r="A8" s="4">
        <f t="shared" si="13"/>
        <v>0</v>
      </c>
      <c r="B8" s="4">
        <f t="shared" si="14"/>
        <v>0</v>
      </c>
      <c r="C8" s="4">
        <f t="shared" si="15"/>
        <v>0</v>
      </c>
      <c r="D8" s="4">
        <f t="shared" si="16"/>
        <v>0</v>
      </c>
      <c r="E8" s="5">
        <f t="shared" si="17"/>
        <v>0</v>
      </c>
      <c r="F8" s="4" t="e">
        <f t="shared" si="18"/>
        <v>#DIV/0!</v>
      </c>
      <c r="G8" s="4" t="e">
        <f t="shared" si="19"/>
        <v>#DIV/0!</v>
      </c>
      <c r="H8" s="4" t="e">
        <f t="shared" si="20"/>
        <v>#DIV/0!</v>
      </c>
      <c r="I8" s="4">
        <f t="shared" si="21"/>
        <v>0</v>
      </c>
      <c r="J8" s="4">
        <f t="shared" si="22"/>
        <v>0</v>
      </c>
      <c r="K8" s="71"/>
      <c r="L8" s="71"/>
      <c r="M8" s="71"/>
      <c r="N8" s="71"/>
      <c r="O8" s="71">
        <v>0</v>
      </c>
      <c r="P8" s="71">
        <f>O8/1.2</f>
        <v>0</v>
      </c>
      <c r="Q8" s="71">
        <f t="shared" si="24"/>
        <v>0</v>
      </c>
      <c r="R8" s="2">
        <v>0</v>
      </c>
      <c r="S8" s="2"/>
      <c r="T8" s="2"/>
    </row>
    <row r="9" spans="1:35">
      <c r="A9" s="4">
        <f t="shared" si="13"/>
        <v>0</v>
      </c>
      <c r="B9" s="4">
        <f t="shared" si="14"/>
        <v>0</v>
      </c>
      <c r="C9" s="4">
        <f t="shared" si="15"/>
        <v>0</v>
      </c>
      <c r="D9" s="4">
        <f t="shared" si="16"/>
        <v>0</v>
      </c>
      <c r="E9" s="5">
        <f t="shared" si="17"/>
        <v>0</v>
      </c>
      <c r="F9" s="4" t="e">
        <f t="shared" si="18"/>
        <v>#DIV/0!</v>
      </c>
      <c r="G9" s="4" t="e">
        <f t="shared" si="19"/>
        <v>#DIV/0!</v>
      </c>
      <c r="H9" s="4" t="e">
        <f t="shared" si="20"/>
        <v>#DIV/0!</v>
      </c>
      <c r="I9" s="4">
        <f t="shared" si="21"/>
        <v>0</v>
      </c>
      <c r="J9" s="4">
        <f t="shared" si="22"/>
        <v>0</v>
      </c>
      <c r="K9" s="71"/>
      <c r="L9" s="71"/>
      <c r="M9" s="71"/>
      <c r="N9" s="71"/>
      <c r="O9" s="71">
        <v>0</v>
      </c>
      <c r="P9" s="71">
        <f t="shared" ref="P9" si="25">O9/1.2</f>
        <v>0</v>
      </c>
      <c r="Q9" s="71">
        <f t="shared" si="24"/>
        <v>0</v>
      </c>
      <c r="R9" s="2">
        <v>0</v>
      </c>
      <c r="S9" s="2"/>
      <c r="T9" s="2"/>
    </row>
    <row r="10" spans="1:35">
      <c r="A10" s="4">
        <f t="shared" si="13"/>
        <v>0</v>
      </c>
      <c r="B10" s="4">
        <f t="shared" si="14"/>
        <v>0</v>
      </c>
      <c r="C10" s="4">
        <f t="shared" si="15"/>
        <v>0</v>
      </c>
      <c r="D10" s="4">
        <f t="shared" si="16"/>
        <v>0</v>
      </c>
      <c r="E10" s="5">
        <f t="shared" si="17"/>
        <v>0</v>
      </c>
      <c r="F10" s="4" t="e">
        <f t="shared" si="18"/>
        <v>#DIV/0!</v>
      </c>
      <c r="G10" s="4" t="e">
        <f t="shared" si="19"/>
        <v>#DIV/0!</v>
      </c>
      <c r="H10" s="4" t="e">
        <f t="shared" si="20"/>
        <v>#DIV/0!</v>
      </c>
      <c r="I10" s="4">
        <f t="shared" si="21"/>
        <v>0</v>
      </c>
      <c r="J10" s="4">
        <f t="shared" si="22"/>
        <v>0</v>
      </c>
      <c r="K10" s="71"/>
      <c r="L10" s="71"/>
      <c r="M10" s="71"/>
      <c r="N10" s="71"/>
      <c r="O10" s="71">
        <v>0</v>
      </c>
      <c r="P10" s="71">
        <f>O10/1.2</f>
        <v>0</v>
      </c>
      <c r="Q10" s="71">
        <f t="shared" si="24"/>
        <v>0</v>
      </c>
      <c r="R10" s="2">
        <v>0</v>
      </c>
      <c r="S10" s="2"/>
    </row>
    <row r="11" spans="1:35" ht="16.5">
      <c r="A11" s="4">
        <f t="shared" si="13"/>
        <v>0</v>
      </c>
      <c r="B11" s="4">
        <f t="shared" si="14"/>
        <v>0</v>
      </c>
      <c r="C11" s="4">
        <f t="shared" si="15"/>
        <v>0</v>
      </c>
      <c r="D11" s="4">
        <f t="shared" si="16"/>
        <v>0</v>
      </c>
      <c r="E11" s="5">
        <f t="shared" si="17"/>
        <v>0</v>
      </c>
      <c r="F11" s="4" t="e">
        <f t="shared" si="18"/>
        <v>#DIV/0!</v>
      </c>
      <c r="G11" s="4" t="e">
        <f t="shared" si="19"/>
        <v>#DIV/0!</v>
      </c>
      <c r="H11" s="4" t="e">
        <f t="shared" si="20"/>
        <v>#DIV/0!</v>
      </c>
      <c r="I11" s="4">
        <f t="shared" si="21"/>
        <v>0</v>
      </c>
      <c r="J11" s="4">
        <f t="shared" si="22"/>
        <v>0</v>
      </c>
      <c r="K11" s="71"/>
      <c r="L11" s="71"/>
      <c r="M11" s="71"/>
      <c r="N11" s="71"/>
      <c r="O11" s="71">
        <v>0</v>
      </c>
      <c r="P11" s="71">
        <f>O11/1.2</f>
        <v>0</v>
      </c>
      <c r="Q11" s="71">
        <f t="shared" si="24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13"/>
        <v>0</v>
      </c>
      <c r="B12" s="4">
        <f t="shared" si="14"/>
        <v>0</v>
      </c>
      <c r="C12" s="4">
        <f t="shared" si="15"/>
        <v>0</v>
      </c>
      <c r="D12" s="4">
        <f t="shared" si="16"/>
        <v>0</v>
      </c>
      <c r="E12" s="5">
        <f t="shared" si="17"/>
        <v>0</v>
      </c>
      <c r="F12" s="4" t="e">
        <f t="shared" si="18"/>
        <v>#DIV/0!</v>
      </c>
      <c r="G12" s="4" t="e">
        <f t="shared" si="19"/>
        <v>#DIV/0!</v>
      </c>
      <c r="H12" s="4" t="e">
        <f t="shared" si="20"/>
        <v>#DIV/0!</v>
      </c>
      <c r="I12" s="4">
        <f t="shared" si="21"/>
        <v>0</v>
      </c>
      <c r="J12" s="4">
        <f t="shared" si="22"/>
        <v>0</v>
      </c>
      <c r="K12" s="71"/>
      <c r="L12" s="71"/>
      <c r="M12" s="71"/>
      <c r="N12" s="71"/>
      <c r="O12" s="71">
        <v>0</v>
      </c>
      <c r="P12" s="71">
        <f t="shared" ref="P12:P13" si="26">O12/1.2</f>
        <v>0</v>
      </c>
      <c r="Q12" s="71">
        <f t="shared" si="24"/>
        <v>0</v>
      </c>
      <c r="R12" s="2">
        <v>0</v>
      </c>
      <c r="S12" s="2"/>
      <c r="V12" s="68"/>
    </row>
    <row r="13" spans="1:35">
      <c r="A13" s="4">
        <f t="shared" si="13"/>
        <v>0</v>
      </c>
      <c r="B13" s="4">
        <f t="shared" si="14"/>
        <v>0</v>
      </c>
      <c r="C13" s="4">
        <f t="shared" si="15"/>
        <v>0</v>
      </c>
      <c r="D13" s="4">
        <f t="shared" si="16"/>
        <v>0</v>
      </c>
      <c r="E13" s="5">
        <f t="shared" si="17"/>
        <v>0</v>
      </c>
      <c r="F13" s="4" t="e">
        <f t="shared" si="18"/>
        <v>#DIV/0!</v>
      </c>
      <c r="G13" s="4" t="e">
        <f t="shared" si="19"/>
        <v>#DIV/0!</v>
      </c>
      <c r="H13" s="4" t="e">
        <f t="shared" si="20"/>
        <v>#DIV/0!</v>
      </c>
      <c r="I13" s="4">
        <f t="shared" si="21"/>
        <v>0</v>
      </c>
      <c r="J13" s="4">
        <f t="shared" si="22"/>
        <v>0</v>
      </c>
      <c r="K13" s="71"/>
      <c r="L13" s="71"/>
      <c r="M13" s="71"/>
      <c r="N13" s="71"/>
      <c r="O13" s="71">
        <v>0</v>
      </c>
      <c r="P13" s="71">
        <f t="shared" si="26"/>
        <v>0</v>
      </c>
      <c r="Q13" s="71">
        <f t="shared" si="24"/>
        <v>0</v>
      </c>
      <c r="R13" s="2">
        <v>0</v>
      </c>
      <c r="S13" s="2"/>
    </row>
    <row r="14" spans="1:35">
      <c r="A14" s="4">
        <f t="shared" si="13"/>
        <v>0</v>
      </c>
      <c r="B14" s="4">
        <f t="shared" si="14"/>
        <v>0</v>
      </c>
      <c r="C14" s="4">
        <f t="shared" si="15"/>
        <v>0</v>
      </c>
      <c r="D14" s="4">
        <f t="shared" si="16"/>
        <v>0</v>
      </c>
      <c r="E14" s="5">
        <f t="shared" si="17"/>
        <v>0</v>
      </c>
      <c r="F14" s="4" t="e">
        <f t="shared" si="18"/>
        <v>#DIV/0!</v>
      </c>
      <c r="G14" s="4" t="e">
        <f t="shared" si="19"/>
        <v>#DIV/0!</v>
      </c>
      <c r="H14" s="4" t="e">
        <f t="shared" si="20"/>
        <v>#DIV/0!</v>
      </c>
      <c r="I14" s="4">
        <f t="shared" si="21"/>
        <v>0</v>
      </c>
      <c r="J14" s="4">
        <f t="shared" si="22"/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si="24"/>
        <v>0</v>
      </c>
      <c r="R14" s="2">
        <v>0</v>
      </c>
      <c r="S14" s="2"/>
    </row>
    <row r="15" spans="1:35">
      <c r="A15" s="4">
        <f t="shared" si="13"/>
        <v>0</v>
      </c>
      <c r="B15" s="4">
        <f t="shared" si="14"/>
        <v>0</v>
      </c>
      <c r="C15" s="4">
        <f t="shared" si="15"/>
        <v>0</v>
      </c>
      <c r="D15" s="4">
        <f t="shared" si="16"/>
        <v>0</v>
      </c>
      <c r="E15" s="5">
        <f t="shared" si="17"/>
        <v>0</v>
      </c>
      <c r="F15" s="4" t="e">
        <f t="shared" si="18"/>
        <v>#DIV/0!</v>
      </c>
      <c r="G15" s="4" t="e">
        <f t="shared" si="19"/>
        <v>#DIV/0!</v>
      </c>
      <c r="H15" s="4" t="e">
        <f t="shared" si="20"/>
        <v>#DIV/0!</v>
      </c>
      <c r="I15" s="4">
        <f t="shared" si="21"/>
        <v>0</v>
      </c>
      <c r="J15" s="4">
        <f t="shared" si="22"/>
        <v>0</v>
      </c>
      <c r="K15" s="71"/>
      <c r="L15" s="71"/>
      <c r="M15" s="71"/>
      <c r="N15" s="71"/>
      <c r="O15" s="71">
        <v>0</v>
      </c>
      <c r="P15" s="71">
        <f t="shared" ref="P15" si="27">O15/1.2</f>
        <v>0</v>
      </c>
      <c r="Q15" s="71">
        <f t="shared" si="24"/>
        <v>0</v>
      </c>
      <c r="R15" s="2">
        <v>0</v>
      </c>
      <c r="S15" s="2"/>
    </row>
    <row r="16" spans="1:35">
      <c r="A16" s="4">
        <f t="shared" si="13"/>
        <v>0</v>
      </c>
      <c r="B16" s="4">
        <f t="shared" si="14"/>
        <v>0</v>
      </c>
      <c r="C16" s="4">
        <f t="shared" si="15"/>
        <v>0</v>
      </c>
      <c r="D16" s="4">
        <f t="shared" si="16"/>
        <v>0</v>
      </c>
      <c r="E16" s="5">
        <f t="shared" si="17"/>
        <v>0</v>
      </c>
      <c r="F16" s="4" t="e">
        <f t="shared" si="18"/>
        <v>#DIV/0!</v>
      </c>
      <c r="G16" s="4" t="e">
        <f t="shared" si="19"/>
        <v>#DIV/0!</v>
      </c>
      <c r="H16" s="4" t="e">
        <f t="shared" si="20"/>
        <v>#DIV/0!</v>
      </c>
      <c r="I16" s="4">
        <f t="shared" si="21"/>
        <v>0</v>
      </c>
      <c r="J16" s="4">
        <f t="shared" si="22"/>
        <v>0</v>
      </c>
      <c r="K16" s="71"/>
      <c r="L16" s="71"/>
      <c r="M16" s="71"/>
      <c r="N16" s="71"/>
      <c r="O16" s="71">
        <v>0</v>
      </c>
      <c r="P16" s="71">
        <f>O16/1.2</f>
        <v>0</v>
      </c>
      <c r="Q16" s="71">
        <f t="shared" si="24"/>
        <v>0</v>
      </c>
      <c r="R16" s="2">
        <v>0</v>
      </c>
      <c r="S16" s="2"/>
    </row>
    <row r="17" spans="1:19">
      <c r="A17" s="4">
        <f t="shared" si="13"/>
        <v>0</v>
      </c>
      <c r="B17" s="4">
        <f t="shared" si="14"/>
        <v>0</v>
      </c>
      <c r="C17" s="4">
        <f t="shared" si="15"/>
        <v>0</v>
      </c>
      <c r="D17" s="4">
        <f t="shared" si="16"/>
        <v>0</v>
      </c>
      <c r="E17" s="5">
        <f t="shared" si="17"/>
        <v>0</v>
      </c>
      <c r="F17" s="4" t="e">
        <f t="shared" si="18"/>
        <v>#DIV/0!</v>
      </c>
      <c r="G17" s="4" t="e">
        <f t="shared" si="19"/>
        <v>#DIV/0!</v>
      </c>
      <c r="H17" s="4" t="e">
        <f t="shared" si="20"/>
        <v>#DIV/0!</v>
      </c>
      <c r="I17" s="4">
        <f t="shared" si="21"/>
        <v>0</v>
      </c>
      <c r="J17" s="4">
        <f t="shared" si="22"/>
        <v>0</v>
      </c>
      <c r="K17" s="71"/>
      <c r="L17" s="71"/>
      <c r="M17" s="71"/>
      <c r="N17" s="71"/>
      <c r="O17" s="71">
        <v>0</v>
      </c>
      <c r="P17" s="71">
        <f>O17/1.2</f>
        <v>0</v>
      </c>
      <c r="Q17" s="71">
        <f t="shared" si="24"/>
        <v>0</v>
      </c>
      <c r="R17" s="2">
        <v>0</v>
      </c>
      <c r="S17" s="2"/>
    </row>
    <row r="18" spans="1:19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2"/>
    </row>
    <row r="19" spans="1:19">
      <c r="A19" s="4">
        <f t="shared" ref="A19" si="28">N19</f>
        <v>0</v>
      </c>
      <c r="B19" s="4">
        <f t="shared" ref="B19" si="29">Q19</f>
        <v>0</v>
      </c>
      <c r="C19" s="4">
        <f t="shared" ref="C19" si="30">B19*1.2</f>
        <v>0</v>
      </c>
      <c r="D19" s="4">
        <f t="shared" ref="D19" si="31">C19*1.2</f>
        <v>0</v>
      </c>
      <c r="E19" s="5">
        <f t="shared" ref="E19" si="32">R19</f>
        <v>0</v>
      </c>
      <c r="F19" s="4" t="e">
        <f t="shared" ref="F19" si="33">ROUND((E19/B19),0)</f>
        <v>#DIV/0!</v>
      </c>
      <c r="G19" s="4" t="e">
        <f t="shared" ref="G19" si="34">ROUND((E19/C19),0)</f>
        <v>#DIV/0!</v>
      </c>
      <c r="H19" s="4" t="e">
        <f t="shared" ref="H19" si="35">ROUND((E19/D19),0)</f>
        <v>#DIV/0!</v>
      </c>
      <c r="I19" s="4">
        <f t="shared" ref="I19:J19" si="36">T19</f>
        <v>0</v>
      </c>
      <c r="J19" s="4">
        <f t="shared" si="36"/>
        <v>0</v>
      </c>
      <c r="O19" s="71">
        <v>0</v>
      </c>
      <c r="P19" s="71">
        <f>O19/1.2</f>
        <v>0</v>
      </c>
      <c r="Q19" s="71">
        <f t="shared" ref="Q19" si="37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96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94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95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3:A34"/>
  <sheetViews>
    <sheetView workbookViewId="0">
      <selection activeCell="H7" sqref="H7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7" sqref="I7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6" sqref="G6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zoomScale="85" zoomScaleNormal="85" workbookViewId="0">
      <selection activeCell="I10" sqref="I10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Depreciation</vt:lpstr>
      <vt:lpstr>Measurment</vt:lpstr>
      <vt:lpstr>Sale plan</vt:lpstr>
      <vt:lpstr>Calculation</vt:lpstr>
      <vt:lpstr>20-20</vt:lpstr>
      <vt:lpstr>Sheet1</vt:lpstr>
      <vt:lpstr>Sheet2</vt:lpstr>
      <vt:lpstr>Sheet3</vt:lpstr>
      <vt:lpstr>Sheet4</vt:lpstr>
      <vt:lpstr>Sheet5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2024-03-12T11:12:16Z</dcterms:modified>
</cp:coreProperties>
</file>