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Pramod Rajaram Shivalkar\"/>
    </mc:Choice>
  </mc:AlternateContent>
  <xr:revisionPtr revIDLastSave="0" documentId="13_ncr:1_{5B108410-A183-4B8E-9E98-5EDF5A9888AE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P4" i="4"/>
  <c r="P3" i="4"/>
  <c r="P2" i="4"/>
  <c r="D34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<sst xmlns="http://schemas.openxmlformats.org/spreadsheetml/2006/main" count="136" uniqueCount="94">
  <si>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</si>
  <si>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</si>
  <si>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</si>
  <si>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</si>
  <si>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</si>
  <si>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</si>
  <si>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</si>
  <si>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</si>
  <si>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</si>
  <si>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</si>
  <si>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</si>
  <si>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</si>
  <si>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</si>
  <si>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</si>
  <si>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</si>
  <si>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</si>
  <si>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</si>
  <si>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</si>
  <si>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</si>
  <si>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</si>
  <si>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</si>
  <si>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</si>
  <si>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</si>
  <si>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</si>
  <si>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</si>
  <si>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</si>
  <si>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</si>
  <si>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</si>
  <si>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</si>
  <si>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</si>
  <si>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</si>
  <si>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</si>
  <si>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</si>
  <si>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</si>
  <si>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</si>
  <si>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</si>
  <si>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</si>
  <si>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</si>
  <si>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</si>
  <si>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</si>
  <si>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</si>
  <si>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</si>
  <si>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</si>
  <si>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</si>
  <si>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</si>
  <si>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</si>
  <si>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</si>
  <si>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</si>
  <si>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</si>
  <si>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</si>
  <si>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</si>
  <si>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</si>
  <si>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</si>
  <si>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</si>
  <si>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</si>
  <si>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</si>
  <si>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</si>
  <si>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</si>
  <si>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</si>
  <si>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</si>
  <si>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</si>
  <si>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</si>
  <si>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</si>
  <si>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</si>
  <si>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</si>
  <si>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</si>
  <si>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</si>
  <si>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</si>
  <si>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</si>
  <si>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</si>
  <si>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</si>
  <si>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</si>
  <si>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</si>
  <si>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</si>
  <si>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</si>
  <si>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</si>
  <si>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</si>
  <si>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</si>
  <si>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</si>
  <si>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</si>
  <si>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</si>
  <si>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</si>
  <si>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</si>
  <si>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</si>
  <si>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</si>
  <si>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07.09.2013</t>
  </si>
  <si>
    <t>PREV VALUATION REPORT - 11.12.2017</t>
  </si>
  <si>
    <t>YOC - 2000</t>
  </si>
  <si>
    <t>RATE</t>
  </si>
  <si>
    <t>SBUA</t>
  </si>
  <si>
    <t>IGR-21.02.24</t>
  </si>
  <si>
    <t>IGR-10.01.24</t>
  </si>
  <si>
    <t>IGR-09.01.24</t>
  </si>
  <si>
    <t>IGR-23.01.24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</si>
</sst>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2051A-08D8-4199-B9C9-CD985389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0F08D-571C-4DAD-9023-D9A0494E9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91EA4-5AE6-401B-B9E1-BDCC2733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E1696-E2F7-42FA-B8E1-3011D3A36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DF2A7-127B-4DAA-B8A6-E045F8923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FEC60-AE59-4D94-9881-E308CC8B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F2231-F239-4EC1-8C0F-40482805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18" sqref="I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244031.51599999997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273431.51599999995</v>
      </c>
      <c r="D9" s="63" t="s">
        <v>62</v>
      </c>
      <c r="E9" s="64">
        <f>C9/10.764</f>
        <v>25402.407655146781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24</v>
      </c>
      <c r="D13" s="70">
        <f>D12-C13</f>
        <v>76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10" sqref="F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24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36</v>
      </c>
      <c r="D8" s="26">
        <v>2000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36</v>
      </c>
      <c r="D10" s="26"/>
      <c r="F10" s="19"/>
    </row>
    <row r="11" spans="1:6" x14ac:dyDescent="0.25">
      <c r="A11" s="16"/>
      <c r="B11" s="27"/>
      <c r="C11" s="28">
        <f>C10%</f>
        <v>0.36</v>
      </c>
      <c r="D11" s="28"/>
      <c r="F11" s="19"/>
    </row>
    <row r="12" spans="1:6" x14ac:dyDescent="0.25">
      <c r="A12" s="16" t="s">
        <v>21</v>
      </c>
      <c r="B12" s="20"/>
      <c r="C12" s="21">
        <f>C6*C11</f>
        <v>900</v>
      </c>
      <c r="D12" s="24"/>
      <c r="F12" s="19"/>
    </row>
    <row r="13" spans="1:6" x14ac:dyDescent="0.25">
      <c r="A13" s="16" t="s">
        <v>22</v>
      </c>
      <c r="B13" s="20"/>
      <c r="C13" s="21">
        <f>C6-C12</f>
        <v>1600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416</v>
      </c>
      <c r="D18" s="26"/>
      <c r="F18" s="19"/>
    </row>
    <row r="19" spans="1:6" x14ac:dyDescent="0.25">
      <c r="A19" s="16" t="s">
        <v>74</v>
      </c>
      <c r="B19" s="6"/>
      <c r="C19" s="32">
        <f>C18*C16</f>
        <v>4201600</v>
      </c>
      <c r="D19" s="33"/>
      <c r="E19" s="70"/>
      <c r="F19" s="34"/>
    </row>
    <row r="20" spans="1:6" x14ac:dyDescent="0.25">
      <c r="A20" s="16" t="s">
        <v>24</v>
      </c>
      <c r="C20" s="35">
        <f>C19*90%</f>
        <v>3781440</v>
      </c>
      <c r="D20" s="32"/>
      <c r="F20" s="19"/>
    </row>
    <row r="21" spans="1:6" x14ac:dyDescent="0.25">
      <c r="A21" s="16" t="s">
        <v>25</v>
      </c>
      <c r="C21" s="35">
        <f>C19*80%</f>
        <v>3361280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8753.3333333333339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383.46749999999997</v>
      </c>
      <c r="C2" s="4">
        <f t="shared" ref="C2:C16" si="1">B2*1.2</f>
        <v>460.16099999999994</v>
      </c>
      <c r="D2" s="4">
        <f t="shared" ref="D2:D16" si="2">C2*1.2</f>
        <v>552.19319999999993</v>
      </c>
      <c r="E2" s="5">
        <f t="shared" ref="E2:E16" si="3">R2</f>
        <v>4600000</v>
      </c>
      <c r="F2" s="4">
        <f t="shared" ref="F2:F15" si="4">ROUND((E2/B2),0)</f>
        <v>11996</v>
      </c>
      <c r="G2" s="77">
        <f t="shared" ref="G2:G15" si="5">ROUND((E2/C2),0)</f>
        <v>9997</v>
      </c>
      <c r="H2" s="77">
        <f t="shared" ref="H2:H15" si="6">ROUND((E2/D2),0)</f>
        <v>8330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>42.75*10.764</f>
        <v>460.16099999999994</v>
      </c>
      <c r="Q2" s="7">
        <f t="shared" ref="Q2:Q10" si="9">P2/1.2</f>
        <v>383.46749999999997</v>
      </c>
      <c r="R2" s="78">
        <v>4600000</v>
      </c>
      <c r="S2" s="78" t="s">
        <v>90</v>
      </c>
    </row>
    <row r="3" spans="1:19" x14ac:dyDescent="0.25">
      <c r="A3" s="4">
        <v>2</v>
      </c>
      <c r="B3" s="4">
        <f t="shared" si="0"/>
        <v>410.91570000000002</v>
      </c>
      <c r="C3" s="4">
        <f t="shared" si="1"/>
        <v>493.09884</v>
      </c>
      <c r="D3" s="4">
        <f t="shared" si="2"/>
        <v>591.71860800000002</v>
      </c>
      <c r="E3" s="5">
        <f t="shared" si="3"/>
        <v>4450000</v>
      </c>
      <c r="F3" s="4">
        <f t="shared" si="4"/>
        <v>10829</v>
      </c>
      <c r="G3" s="77">
        <f t="shared" si="5"/>
        <v>9025</v>
      </c>
      <c r="H3" s="77">
        <f t="shared" si="6"/>
        <v>7520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>45.81*10.764</f>
        <v>493.09884</v>
      </c>
      <c r="Q3" s="7">
        <f t="shared" si="9"/>
        <v>410.91570000000002</v>
      </c>
      <c r="R3" s="78">
        <v>4450000</v>
      </c>
      <c r="S3" s="78" t="s">
        <v>91</v>
      </c>
    </row>
    <row r="4" spans="1:19" x14ac:dyDescent="0.25">
      <c r="A4" s="4">
        <v>3</v>
      </c>
      <c r="B4" s="4">
        <f t="shared" si="0"/>
        <v>236.7183</v>
      </c>
      <c r="C4" s="4">
        <f t="shared" si="1"/>
        <v>284.06196</v>
      </c>
      <c r="D4" s="4">
        <f t="shared" si="2"/>
        <v>340.87435199999999</v>
      </c>
      <c r="E4" s="5">
        <f t="shared" si="3"/>
        <v>3350000</v>
      </c>
      <c r="F4" s="4">
        <f t="shared" si="4"/>
        <v>14152</v>
      </c>
      <c r="G4" s="4">
        <f t="shared" si="5"/>
        <v>11793</v>
      </c>
      <c r="H4" s="4">
        <f t="shared" si="6"/>
        <v>9828</v>
      </c>
      <c r="I4" s="4">
        <f t="shared" si="7"/>
        <v>0</v>
      </c>
      <c r="J4" s="4">
        <f t="shared" si="8"/>
        <v>0</v>
      </c>
      <c r="O4">
        <v>0</v>
      </c>
      <c r="P4">
        <f>26.39*10.764</f>
        <v>284.06196</v>
      </c>
      <c r="Q4">
        <f t="shared" si="9"/>
        <v>236.7183</v>
      </c>
      <c r="R4" s="2">
        <v>3350000</v>
      </c>
      <c r="S4" s="2" t="s">
        <v>92</v>
      </c>
    </row>
    <row r="5" spans="1:19" x14ac:dyDescent="0.25">
      <c r="A5" s="4">
        <v>4</v>
      </c>
      <c r="B5" s="4">
        <f t="shared" si="0"/>
        <v>311.70749999999998</v>
      </c>
      <c r="C5" s="4">
        <f t="shared" si="1"/>
        <v>374.04899999999998</v>
      </c>
      <c r="D5" s="4">
        <f t="shared" si="2"/>
        <v>448.85879999999997</v>
      </c>
      <c r="E5" s="5">
        <f t="shared" si="3"/>
        <v>3500000</v>
      </c>
      <c r="F5" s="4">
        <f t="shared" si="4"/>
        <v>11228</v>
      </c>
      <c r="G5" s="4">
        <f t="shared" si="5"/>
        <v>9357</v>
      </c>
      <c r="H5" s="4">
        <f t="shared" si="6"/>
        <v>7798</v>
      </c>
      <c r="I5" s="4">
        <f t="shared" si="7"/>
        <v>0</v>
      </c>
      <c r="J5" s="4">
        <f t="shared" si="8"/>
        <v>0</v>
      </c>
      <c r="O5">
        <v>0</v>
      </c>
      <c r="P5">
        <f>34.75*10.764</f>
        <v>374.04899999999998</v>
      </c>
      <c r="Q5">
        <f t="shared" si="9"/>
        <v>311.70749999999998</v>
      </c>
      <c r="R5" s="2">
        <v>3500000</v>
      </c>
      <c r="S5" s="2" t="s">
        <v>93</v>
      </c>
    </row>
    <row r="6" spans="1:19" x14ac:dyDescent="0.25">
      <c r="A6" s="4">
        <v>5</v>
      </c>
      <c r="B6" s="4">
        <f t="shared" si="0"/>
        <v>433.33333333333337</v>
      </c>
      <c r="C6" s="4">
        <f t="shared" si="1"/>
        <v>520</v>
      </c>
      <c r="D6" s="4">
        <f t="shared" si="2"/>
        <v>624</v>
      </c>
      <c r="E6" s="5">
        <f t="shared" si="3"/>
        <v>5800000</v>
      </c>
      <c r="F6" s="4">
        <f t="shared" si="4"/>
        <v>13385</v>
      </c>
      <c r="G6" s="77">
        <f t="shared" si="5"/>
        <v>11154</v>
      </c>
      <c r="H6" s="77">
        <f t="shared" si="6"/>
        <v>9295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520</v>
      </c>
      <c r="Q6" s="7">
        <f t="shared" si="9"/>
        <v>433.33333333333337</v>
      </c>
      <c r="R6" s="78">
        <v>5800000</v>
      </c>
      <c r="S6" s="2"/>
    </row>
    <row r="7" spans="1:19" x14ac:dyDescent="0.25">
      <c r="A7" s="4">
        <v>6</v>
      </c>
      <c r="B7" s="4">
        <f t="shared" si="0"/>
        <v>487.5</v>
      </c>
      <c r="C7" s="4">
        <f t="shared" si="1"/>
        <v>585</v>
      </c>
      <c r="D7" s="4">
        <f t="shared" si="2"/>
        <v>702</v>
      </c>
      <c r="E7" s="5">
        <f t="shared" si="3"/>
        <v>6500000</v>
      </c>
      <c r="F7" s="4">
        <f t="shared" si="4"/>
        <v>13333</v>
      </c>
      <c r="G7" s="77">
        <f t="shared" si="5"/>
        <v>11111</v>
      </c>
      <c r="H7" s="77">
        <f t="shared" si="6"/>
        <v>9259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585</v>
      </c>
      <c r="Q7" s="7">
        <f t="shared" si="9"/>
        <v>487.5</v>
      </c>
      <c r="R7" s="78">
        <v>6500000</v>
      </c>
      <c r="S7" s="2"/>
    </row>
    <row r="8" spans="1:19" x14ac:dyDescent="0.25">
      <c r="A8" s="4">
        <v>7</v>
      </c>
      <c r="B8" s="4">
        <f t="shared" si="0"/>
        <v>270.83333333333337</v>
      </c>
      <c r="C8" s="4">
        <f t="shared" si="1"/>
        <v>325.00000000000006</v>
      </c>
      <c r="D8" s="4">
        <f t="shared" si="2"/>
        <v>390.00000000000006</v>
      </c>
      <c r="E8" s="5">
        <f t="shared" si="3"/>
        <v>3300000</v>
      </c>
      <c r="F8" s="4">
        <f t="shared" si="4"/>
        <v>12185</v>
      </c>
      <c r="G8" s="77">
        <f t="shared" si="5"/>
        <v>10154</v>
      </c>
      <c r="H8" s="77">
        <f t="shared" si="6"/>
        <v>8462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325</v>
      </c>
      <c r="Q8" s="7">
        <f t="shared" si="9"/>
        <v>270.83333333333337</v>
      </c>
      <c r="R8" s="78">
        <v>3300000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ref="P9:P10" si="10">O9/1.2</f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87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352</v>
      </c>
    </row>
    <row r="29" spans="1:19" s="10" customFormat="1" x14ac:dyDescent="0.25">
      <c r="C29" s="72" t="s">
        <v>1</v>
      </c>
      <c r="D29" s="72">
        <v>2500000</v>
      </c>
      <c r="F29" s="57" t="s">
        <v>72</v>
      </c>
      <c r="G29" s="57">
        <v>416</v>
      </c>
      <c r="H29" s="10">
        <f>G29/G28</f>
        <v>1.1818181818181819</v>
      </c>
    </row>
    <row r="30" spans="1:19" s="10" customFormat="1" x14ac:dyDescent="0.25">
      <c r="F30" s="57" t="s">
        <v>73</v>
      </c>
      <c r="G30" s="57">
        <v>10000</v>
      </c>
    </row>
    <row r="31" spans="1:19" s="10" customFormat="1" x14ac:dyDescent="0.25">
      <c r="C31" s="75" t="s">
        <v>86</v>
      </c>
      <c r="D31" s="75"/>
      <c r="F31" s="75" t="s">
        <v>74</v>
      </c>
      <c r="G31" s="75">
        <f>G29*G30</f>
        <v>4160000</v>
      </c>
      <c r="H31" s="10">
        <f>G31/D29</f>
        <v>1.6639999999999999</v>
      </c>
    </row>
    <row r="32" spans="1:19" s="10" customFormat="1" x14ac:dyDescent="0.25">
      <c r="C32" s="75" t="s">
        <v>89</v>
      </c>
      <c r="D32" s="75">
        <v>526</v>
      </c>
      <c r="F32" s="75" t="s">
        <v>24</v>
      </c>
      <c r="G32" s="75">
        <f>G31*90%</f>
        <v>3744000</v>
      </c>
    </row>
    <row r="33" spans="3:7" s="10" customFormat="1" x14ac:dyDescent="0.25">
      <c r="C33" s="75" t="s">
        <v>88</v>
      </c>
      <c r="D33" s="75">
        <v>7500</v>
      </c>
      <c r="F33" s="75" t="s">
        <v>25</v>
      </c>
      <c r="G33" s="75">
        <f>G31*80%</f>
        <v>3328000</v>
      </c>
    </row>
    <row r="34" spans="3:7" s="10" customFormat="1" x14ac:dyDescent="0.25">
      <c r="C34" s="75" t="s">
        <v>74</v>
      </c>
      <c r="D34" s="75">
        <f>D32*D33</f>
        <v>3945000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2024-03-14T06:52:01Z</dcterms:modified>
</cp:coreProperties>
</file>