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urendraprasad Tiwari\"/>
    </mc:Choice>
  </mc:AlternateContent>
  <xr:revisionPtr revIDLastSave="0" documentId="13_ncr:1_{E0DACF67-A8CA-46AC-9620-CAE478B64642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7" i="4" l="1"/>
  <c r="Q5" i="4"/>
  <c r="S5" i="4" s="1"/>
  <c r="T5" i="4" s="1"/>
  <c r="P5" i="4"/>
  <c r="T3" i="4"/>
  <c r="T4" i="4"/>
  <c r="T9" i="4"/>
  <c r="T10" i="4"/>
  <c r="T11" i="4"/>
  <c r="T12" i="4"/>
  <c r="T2" i="4"/>
  <c r="S3" i="4"/>
  <c r="S4" i="4"/>
  <c r="S6" i="4"/>
  <c r="T6" i="4" s="1"/>
  <c r="S7" i="4"/>
  <c r="T7" i="4" s="1"/>
  <c r="S8" i="4"/>
  <c r="T8" i="4" s="1"/>
  <c r="S2" i="4"/>
  <c r="P23" i="4"/>
  <c r="P22" i="4"/>
  <c r="I20" i="4" l="1"/>
  <c r="Q12" i="4" l="1"/>
  <c r="P12" i="4"/>
  <c r="P11" i="4"/>
  <c r="Q11" i="4" s="1"/>
  <c r="Q10" i="4"/>
  <c r="P10" i="4"/>
  <c r="P9" i="4"/>
  <c r="Q9" i="4" s="1"/>
  <c r="P8" i="4"/>
  <c r="P7" i="4"/>
  <c r="P6" i="4"/>
  <c r="P4" i="4"/>
  <c r="Q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<sst xmlns="http://schemas.openxmlformats.org/spreadsheetml/2006/main" count="30" uniqueCount="27">
  <si>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</si>
  <si>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</si>
  <si>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</si>
  <si>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</si>
  <si>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</si>
  <si>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</si>
  <si>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</si>
  <si>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</si>
  <si>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</si>
  <si>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</si>
  <si>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</si>
  <si>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</si>
  <si>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</si>
  <si>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301, 3rd Floor, Wing - M, Golden Nest-14 Sonam Godavari Co-op. Hsg. Soc. Ltd., New Golden Nest Phase - 14, Near Jain Bungalow, Village - Goddev, Bhayandar (East)</t>
  </si>
  <si>
    <t>bua</t>
  </si>
  <si>
    <t>OC _ 2008</t>
  </si>
  <si>
    <t>rate</t>
  </si>
  <si>
    <t>fmv</t>
  </si>
  <si>
    <t>Draft agreemetn  - 59 lakhs</t>
  </si>
  <si>
    <t>mca</t>
  </si>
  <si>
    <t>fb</t>
  </si>
  <si>
    <t>db</t>
  </si>
  <si>
    <t>Loading  - 27%</t>
  </si>
  <si>
    <t>01.03.24</t>
  </si>
  <si>
    <t>18.01.24</t>
  </si>
  <si>
    <t>25.01.24</t>
  </si>
  <si>
    <t>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</si>
</sst>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0" fillId="4" borderId="0" xfId="0" applyFill="1" applyAlignment="1">
      <alignment wrapText="1"/>
    </xf>
    <xf numFmtId="0" fontId="0" fillId="4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449950</xdr:colOff>
      <xdr:row>46</xdr:row>
      <xdr:rowOff>96423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57E34C-B40C-4E80-9C05-350B05421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299550" cy="84022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27</xdr:col>
      <xdr:colOff>421371</xdr:colOff>
      <xdr:row>47</xdr:row>
      <xdr:rowOff>96353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B88CC4-6368-4FF2-A9FB-E5BBC1E45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6270971" cy="790685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96540</xdr:colOff>
      <xdr:row>37</xdr:row>
      <xdr:rowOff>115273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48432B-3CFA-4360-9147-F71B06FD6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240540" cy="697327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5D9A91-8C68-465F-A567-833D8A046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863F3A-994C-47AB-B5D8-275269116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B9A492-5998-4B58-AA7D-11F850871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4CB42C-A6E8-4EEF-9638-55A80D921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R24" sqref="R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8.42578125" customWidth="1"/>
    <col min="20" max="20" width="12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  <c r="T1" s="16" t="s">
        <v>22</v>
      </c>
    </row>
    <row r="2" spans="1:22" x14ac:dyDescent="0.25">
      <c r="A2" s="4">
        <f t="shared" ref="A2:A15" si="0">N2</f>
        <v>0</v>
      </c>
      <c r="B2" s="4">
        <f t="shared" ref="B2:B15" si="1">Q2</f>
        <v>548</v>
      </c>
      <c r="C2" s="4">
        <f>B2*1.2</f>
        <v>657.6</v>
      </c>
      <c r="D2" s="4">
        <f t="shared" ref="D2:D13" si="2">C2*1.2</f>
        <v>789.12</v>
      </c>
      <c r="E2" s="5">
        <f t="shared" ref="E2:E13" si="3">R2</f>
        <v>7500000</v>
      </c>
      <c r="F2" s="10">
        <f t="shared" ref="F2:F13" si="4">ROUND((E2/B2),0)</f>
        <v>13686</v>
      </c>
      <c r="G2" s="10">
        <f t="shared" ref="G2:G13" si="5">ROUND((E2/C2),0)</f>
        <v>11405</v>
      </c>
      <c r="H2" s="10">
        <f t="shared" ref="H2:H13" si="6">ROUND((E2/D2),0)</f>
        <v>9504</v>
      </c>
      <c r="I2" s="4" t="e">
        <f>#REF!</f>
        <v>#REF!</v>
      </c>
      <c r="J2" s="4">
        <f t="shared" ref="J2:J13" si="7">S2</f>
        <v>695.96</v>
      </c>
      <c r="O2">
        <v>0</v>
      </c>
      <c r="P2">
        <f t="shared" ref="P2:P12" si="8">O2/1.2</f>
        <v>0</v>
      </c>
      <c r="Q2">
        <v>548</v>
      </c>
      <c r="R2" s="2">
        <v>7500000</v>
      </c>
      <c r="S2" s="8">
        <f>Q2*1.27</f>
        <v>695.96</v>
      </c>
      <c r="T2" s="17">
        <f>R2/S2</f>
        <v>10776.481406977411</v>
      </c>
      <c r="V2" t="s">
        <v>26</v>
      </c>
    </row>
    <row r="3" spans="1:22" x14ac:dyDescent="0.25">
      <c r="A3" s="4">
        <f t="shared" si="0"/>
        <v>0</v>
      </c>
      <c r="B3" s="4">
        <f t="shared" si="1"/>
        <v>458.33333333333337</v>
      </c>
      <c r="C3" s="4">
        <f t="shared" ref="C3:C15" si="9">B3*1.2</f>
        <v>550</v>
      </c>
      <c r="D3" s="4">
        <f t="shared" si="2"/>
        <v>660</v>
      </c>
      <c r="E3" s="5">
        <f t="shared" si="3"/>
        <v>7000000</v>
      </c>
      <c r="F3" s="10">
        <f t="shared" si="4"/>
        <v>15273</v>
      </c>
      <c r="G3" s="15">
        <f t="shared" si="5"/>
        <v>12727</v>
      </c>
      <c r="H3" s="10">
        <f t="shared" si="6"/>
        <v>10606</v>
      </c>
      <c r="I3" s="4" t="e">
        <f>#REF!</f>
        <v>#REF!</v>
      </c>
      <c r="J3" s="4">
        <f t="shared" si="7"/>
        <v>582.08333333333337</v>
      </c>
      <c r="O3">
        <v>0</v>
      </c>
      <c r="P3">
        <v>550</v>
      </c>
      <c r="Q3">
        <f t="shared" ref="Q2:Q12" si="10">P3/1.2</f>
        <v>458.33333333333337</v>
      </c>
      <c r="R3" s="2">
        <v>7000000</v>
      </c>
      <c r="S3" s="8">
        <f t="shared" ref="S3:S8" si="11">Q3*1.27</f>
        <v>582.08333333333337</v>
      </c>
      <c r="T3" s="17">
        <f t="shared" ref="T3:T12" si="12">R3/S3</f>
        <v>12025.769506084465</v>
      </c>
    </row>
    <row r="4" spans="1:22" x14ac:dyDescent="0.25">
      <c r="A4" s="4">
        <f t="shared" si="0"/>
        <v>0</v>
      </c>
      <c r="B4" s="4">
        <f t="shared" si="1"/>
        <v>430</v>
      </c>
      <c r="C4" s="4">
        <f t="shared" si="9"/>
        <v>516</v>
      </c>
      <c r="D4" s="4">
        <f t="shared" si="2"/>
        <v>619.19999999999993</v>
      </c>
      <c r="E4" s="5">
        <f t="shared" si="3"/>
        <v>5700000</v>
      </c>
      <c r="F4" s="10">
        <f t="shared" si="4"/>
        <v>13256</v>
      </c>
      <c r="G4" s="10">
        <f t="shared" si="5"/>
        <v>11047</v>
      </c>
      <c r="H4" s="10">
        <f t="shared" si="6"/>
        <v>9205</v>
      </c>
      <c r="I4" s="4" t="e">
        <f>#REF!</f>
        <v>#REF!</v>
      </c>
      <c r="J4" s="4">
        <f t="shared" si="7"/>
        <v>546.1</v>
      </c>
      <c r="O4">
        <v>0</v>
      </c>
      <c r="P4">
        <f t="shared" si="8"/>
        <v>0</v>
      </c>
      <c r="Q4">
        <v>430</v>
      </c>
      <c r="R4" s="2">
        <v>5700000</v>
      </c>
      <c r="S4" s="8">
        <f t="shared" si="11"/>
        <v>546.1</v>
      </c>
      <c r="T4" s="17">
        <f t="shared" si="12"/>
        <v>10437.648782274307</v>
      </c>
    </row>
    <row r="5" spans="1:22" x14ac:dyDescent="0.25">
      <c r="A5" s="4">
        <f t="shared" si="0"/>
        <v>0</v>
      </c>
      <c r="B5" s="4">
        <f t="shared" si="1"/>
        <v>555.15329999999994</v>
      </c>
      <c r="C5" s="4">
        <f t="shared" si="9"/>
        <v>666.18395999999996</v>
      </c>
      <c r="D5" s="4">
        <f t="shared" si="2"/>
        <v>799.42075199999988</v>
      </c>
      <c r="E5" s="5">
        <f t="shared" si="3"/>
        <v>8500000</v>
      </c>
      <c r="F5" s="10">
        <f t="shared" si="4"/>
        <v>15311</v>
      </c>
      <c r="G5" s="10">
        <f t="shared" si="5"/>
        <v>12759</v>
      </c>
      <c r="H5" s="10">
        <f t="shared" si="6"/>
        <v>10633</v>
      </c>
      <c r="I5" s="4" t="e">
        <f>#REF!</f>
        <v>#REF!</v>
      </c>
      <c r="J5" s="4">
        <f t="shared" si="7"/>
        <v>705.04469099999994</v>
      </c>
      <c r="O5">
        <v>0</v>
      </c>
      <c r="P5">
        <f>61.89*10.764</f>
        <v>666.18395999999996</v>
      </c>
      <c r="Q5">
        <f t="shared" si="10"/>
        <v>555.15329999999994</v>
      </c>
      <c r="R5" s="2">
        <v>8500000</v>
      </c>
      <c r="S5" s="8">
        <f t="shared" si="11"/>
        <v>705.04469099999994</v>
      </c>
      <c r="T5" s="17">
        <f t="shared" si="12"/>
        <v>12055.973342546595</v>
      </c>
      <c r="U5" t="s">
        <v>23</v>
      </c>
    </row>
    <row r="6" spans="1:22" x14ac:dyDescent="0.25">
      <c r="A6" s="4">
        <f t="shared" si="0"/>
        <v>0</v>
      </c>
      <c r="B6" s="4">
        <f t="shared" si="1"/>
        <v>352</v>
      </c>
      <c r="C6" s="4">
        <f t="shared" si="9"/>
        <v>422.4</v>
      </c>
      <c r="D6" s="4">
        <f t="shared" si="2"/>
        <v>506.87999999999994</v>
      </c>
      <c r="E6" s="5">
        <f t="shared" si="3"/>
        <v>4990000</v>
      </c>
      <c r="F6" s="10">
        <f t="shared" si="4"/>
        <v>14176</v>
      </c>
      <c r="G6" s="15">
        <f t="shared" si="5"/>
        <v>11813</v>
      </c>
      <c r="H6" s="10">
        <f t="shared" si="6"/>
        <v>9845</v>
      </c>
      <c r="I6" s="4" t="e">
        <f>#REF!</f>
        <v>#REF!</v>
      </c>
      <c r="J6" s="4">
        <f t="shared" si="7"/>
        <v>447.04</v>
      </c>
      <c r="O6">
        <v>0</v>
      </c>
      <c r="P6">
        <f t="shared" si="8"/>
        <v>0</v>
      </c>
      <c r="Q6">
        <v>352</v>
      </c>
      <c r="R6" s="2">
        <v>4990000</v>
      </c>
      <c r="S6" s="8">
        <f t="shared" si="11"/>
        <v>447.04</v>
      </c>
      <c r="T6" s="17">
        <f t="shared" si="12"/>
        <v>11162.312097351467</v>
      </c>
      <c r="U6" t="s">
        <v>24</v>
      </c>
    </row>
    <row r="7" spans="1:22" x14ac:dyDescent="0.25">
      <c r="A7" s="4">
        <f t="shared" si="0"/>
        <v>0</v>
      </c>
      <c r="B7" s="4">
        <f t="shared" si="1"/>
        <v>590.93920000000003</v>
      </c>
      <c r="C7" s="4">
        <f t="shared" si="9"/>
        <v>709.12703999999997</v>
      </c>
      <c r="D7" s="4">
        <f t="shared" si="2"/>
        <v>850.95244799999989</v>
      </c>
      <c r="E7" s="5">
        <f t="shared" si="3"/>
        <v>8000000</v>
      </c>
      <c r="F7" s="10">
        <f t="shared" si="4"/>
        <v>13538</v>
      </c>
      <c r="G7" s="15">
        <f t="shared" si="5"/>
        <v>11281</v>
      </c>
      <c r="H7" s="10">
        <f t="shared" si="6"/>
        <v>9401</v>
      </c>
      <c r="I7" s="4" t="e">
        <f>#REF!</f>
        <v>#REF!</v>
      </c>
      <c r="J7" s="4">
        <f t="shared" si="7"/>
        <v>750.49278400000003</v>
      </c>
      <c r="O7">
        <v>0</v>
      </c>
      <c r="P7">
        <f t="shared" si="8"/>
        <v>0</v>
      </c>
      <c r="Q7">
        <f>54.92*10.76</f>
        <v>590.93920000000003</v>
      </c>
      <c r="R7" s="2">
        <v>8000000</v>
      </c>
      <c r="S7" s="8">
        <f t="shared" si="11"/>
        <v>750.49278400000003</v>
      </c>
      <c r="T7" s="17">
        <f t="shared" si="12"/>
        <v>10659.662784978889</v>
      </c>
      <c r="U7" t="s">
        <v>25</v>
      </c>
    </row>
    <row r="8" spans="1:22" x14ac:dyDescent="0.25">
      <c r="A8" s="4">
        <f t="shared" si="0"/>
        <v>0</v>
      </c>
      <c r="B8" s="4">
        <f t="shared" si="1"/>
        <v>370</v>
      </c>
      <c r="C8" s="4">
        <f t="shared" si="9"/>
        <v>444</v>
      </c>
      <c r="D8" s="4">
        <f t="shared" si="2"/>
        <v>532.79999999999995</v>
      </c>
      <c r="E8" s="5">
        <f t="shared" si="3"/>
        <v>5500000</v>
      </c>
      <c r="F8" s="10">
        <f t="shared" si="4"/>
        <v>14865</v>
      </c>
      <c r="G8" s="10">
        <f t="shared" si="5"/>
        <v>12387</v>
      </c>
      <c r="H8" s="10">
        <f t="shared" si="6"/>
        <v>10323</v>
      </c>
      <c r="I8" s="4" t="e">
        <f>#REF!</f>
        <v>#REF!</v>
      </c>
      <c r="J8" s="4">
        <f t="shared" si="7"/>
        <v>469.90000000000003</v>
      </c>
      <c r="O8">
        <v>0</v>
      </c>
      <c r="P8">
        <f t="shared" si="8"/>
        <v>0</v>
      </c>
      <c r="Q8">
        <v>370</v>
      </c>
      <c r="R8" s="2">
        <v>5500000</v>
      </c>
      <c r="S8" s="8">
        <f t="shared" si="11"/>
        <v>469.90000000000003</v>
      </c>
      <c r="T8" s="17">
        <f t="shared" si="12"/>
        <v>11704.618003830601</v>
      </c>
    </row>
    <row r="9" spans="1:22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17" t="e">
        <f t="shared" si="12"/>
        <v>#DIV/0!</v>
      </c>
    </row>
    <row r="10" spans="1:22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17" t="e">
        <f t="shared" si="12"/>
        <v>#DIV/0!</v>
      </c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17" t="e">
        <f t="shared" si="12"/>
        <v>#DIV/0!</v>
      </c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 t="e">
        <f t="shared" si="12"/>
        <v>#DIV/0!</v>
      </c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14</v>
      </c>
      <c r="I18">
        <v>666</v>
      </c>
    </row>
    <row r="19" spans="7:24" x14ac:dyDescent="0.25">
      <c r="H19" t="s">
        <v>16</v>
      </c>
      <c r="I19">
        <v>11000</v>
      </c>
      <c r="O19" t="s">
        <v>19</v>
      </c>
      <c r="P19">
        <v>494</v>
      </c>
    </row>
    <row r="20" spans="7:24" x14ac:dyDescent="0.25">
      <c r="H20" t="s">
        <v>17</v>
      </c>
      <c r="I20">
        <f>I19*I18</f>
        <v>7326000</v>
      </c>
      <c r="O20" t="s">
        <v>20</v>
      </c>
      <c r="P20">
        <v>19</v>
      </c>
    </row>
    <row r="21" spans="7:24" x14ac:dyDescent="0.25">
      <c r="O21" t="s">
        <v>21</v>
      </c>
      <c r="P21">
        <v>13</v>
      </c>
    </row>
    <row r="22" spans="7:24" x14ac:dyDescent="0.25">
      <c r="G22" s="6"/>
      <c r="H22" s="6"/>
      <c r="P22">
        <f>P21+P20+P19</f>
        <v>526</v>
      </c>
    </row>
    <row r="23" spans="7:24" x14ac:dyDescent="0.25">
      <c r="P23">
        <f>I18/P22</f>
        <v>1.2661596958174905</v>
      </c>
    </row>
    <row r="24" spans="7:24" x14ac:dyDescent="0.25">
      <c r="J24" t="s">
        <v>15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18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2024-03-13T05:43:16Z</dcterms:modified>
</cp:coreProperties>
</file>