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Mumbai\Cosmos Bank (CB)\Dadar Branch\Kirit M. Shah - Flat\"/>
    </mc:Choice>
  </mc:AlternateContent>
  <xr:revisionPtr revIDLastSave="0" documentId="13_ncr:1_{6F9F0EA7-7C6D-4C19-BAE5-1D8EC0570090}" xr6:coauthVersionLast="47" xr6:coauthVersionMax="47" xr10:uidLastSave="{00000000-0000-0000-0000-000000000000}"/>
  <bookViews>
    <workbookView xWindow="1410" yWindow="435" windowWidth="13335" windowHeight="153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46" i="4" l="1"/>
  <c r="V38" i="4"/>
  <c r="V40" i="4"/>
  <c r="V36" i="4"/>
  <c r="V37" i="4" s="1"/>
  <c r="V41" i="4" l="1"/>
  <c r="V42" i="4" s="1"/>
  <c r="V43" i="4" s="1"/>
  <c r="V47" i="4" s="1"/>
  <c r="P22" i="4"/>
  <c r="Q22" i="4" s="1"/>
  <c r="P21" i="4"/>
  <c r="Q21" i="4" s="1"/>
  <c r="P20" i="4"/>
  <c r="Q20" i="4" s="1"/>
  <c r="P19" i="4"/>
  <c r="Q19" i="4" s="1"/>
  <c r="P18" i="4"/>
  <c r="Q18" i="4" s="1"/>
  <c r="P17" i="4"/>
  <c r="Q17" i="4" s="1"/>
  <c r="P16" i="4"/>
  <c r="P4" i="4"/>
  <c r="P3" i="4"/>
  <c r="V50" i="4" l="1"/>
  <c r="V49" i="4"/>
  <c r="V48" i="4"/>
  <c r="V16" i="4"/>
  <c r="P27" i="4" l="1"/>
  <c r="Q27" i="4" s="1"/>
  <c r="P26" i="4"/>
  <c r="Q26" i="4" s="1"/>
  <c r="P25" i="4"/>
  <c r="Q25" i="4" s="1"/>
  <c r="P24" i="4"/>
  <c r="Q24" i="4" s="1"/>
  <c r="P23" i="4"/>
  <c r="Q23" i="4" s="1"/>
  <c r="B24" i="4" l="1"/>
  <c r="C24" i="4" s="1"/>
  <c r="D24" i="4" s="1"/>
  <c r="J24" i="4"/>
  <c r="I24" i="4"/>
  <c r="E24" i="4"/>
  <c r="A24" i="4"/>
  <c r="B23" i="4"/>
  <c r="C23" i="4" s="1"/>
  <c r="D23" i="4" s="1"/>
  <c r="J23" i="4"/>
  <c r="I23" i="4"/>
  <c r="E23" i="4"/>
  <c r="A23" i="4"/>
  <c r="B22" i="4"/>
  <c r="C22" i="4" s="1"/>
  <c r="D22" i="4" s="1"/>
  <c r="J22" i="4"/>
  <c r="I22" i="4"/>
  <c r="E22" i="4"/>
  <c r="A22" i="4"/>
  <c r="B21" i="4"/>
  <c r="C21" i="4" s="1"/>
  <c r="D21" i="4" s="1"/>
  <c r="J21" i="4"/>
  <c r="I21" i="4"/>
  <c r="E21" i="4"/>
  <c r="A21" i="4"/>
  <c r="Q9" i="4"/>
  <c r="B9" i="4" s="1"/>
  <c r="C9" i="4" s="1"/>
  <c r="D9" i="4" s="1"/>
  <c r="J9" i="4"/>
  <c r="I9" i="4"/>
  <c r="E9" i="4"/>
  <c r="A9" i="4"/>
  <c r="Q8" i="4"/>
  <c r="B8" i="4" s="1"/>
  <c r="C8" i="4" s="1"/>
  <c r="D8" i="4" s="1"/>
  <c r="J8" i="4"/>
  <c r="I8" i="4"/>
  <c r="E8" i="4"/>
  <c r="A8" i="4"/>
  <c r="P7" i="4"/>
  <c r="B7" i="4" s="1"/>
  <c r="C7" i="4" s="1"/>
  <c r="D7" i="4" s="1"/>
  <c r="J7" i="4"/>
  <c r="I7" i="4"/>
  <c r="E7" i="4"/>
  <c r="A7" i="4"/>
  <c r="H24" i="4" l="1"/>
  <c r="H9" i="4"/>
  <c r="H21" i="4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Q11" i="4"/>
  <c r="B11" i="4" s="1"/>
  <c r="C11" i="4" s="1"/>
  <c r="D11" i="4" s="1"/>
  <c r="J11" i="4"/>
  <c r="I11" i="4"/>
  <c r="E11" i="4"/>
  <c r="A11" i="4"/>
  <c r="Q10" i="4"/>
  <c r="B10" i="4" s="1"/>
  <c r="C10" i="4" s="1"/>
  <c r="D10" i="4" s="1"/>
  <c r="J10" i="4"/>
  <c r="I10" i="4"/>
  <c r="E10" i="4"/>
  <c r="A10" i="4"/>
  <c r="P6" i="4"/>
  <c r="B6" i="4" s="1"/>
  <c r="C6" i="4" s="1"/>
  <c r="D6" i="4" s="1"/>
  <c r="J6" i="4"/>
  <c r="I6" i="4"/>
  <c r="E6" i="4"/>
  <c r="A6" i="4"/>
  <c r="B27" i="4"/>
  <c r="C27" i="4" s="1"/>
  <c r="D27" i="4" s="1"/>
  <c r="J27" i="4"/>
  <c r="I27" i="4"/>
  <c r="E27" i="4"/>
  <c r="A27" i="4"/>
  <c r="B26" i="4"/>
  <c r="C26" i="4" s="1"/>
  <c r="D26" i="4" s="1"/>
  <c r="J26" i="4"/>
  <c r="I26" i="4"/>
  <c r="E26" i="4"/>
  <c r="A26" i="4"/>
  <c r="B25" i="4"/>
  <c r="C25" i="4" s="1"/>
  <c r="D25" i="4" s="1"/>
  <c r="J25" i="4"/>
  <c r="I25" i="4"/>
  <c r="E25" i="4"/>
  <c r="A25" i="4"/>
  <c r="B20" i="4"/>
  <c r="C20" i="4" s="1"/>
  <c r="D20" i="4" s="1"/>
  <c r="J20" i="4"/>
  <c r="I20" i="4"/>
  <c r="E20" i="4"/>
  <c r="A20" i="4"/>
  <c r="B19" i="4"/>
  <c r="C19" i="4" s="1"/>
  <c r="D19" i="4" s="1"/>
  <c r="J19" i="4"/>
  <c r="I19" i="4"/>
  <c r="E19" i="4"/>
  <c r="A19" i="4"/>
  <c r="B18" i="4"/>
  <c r="C18" i="4" s="1"/>
  <c r="D18" i="4" s="1"/>
  <c r="J18" i="4"/>
  <c r="I18" i="4"/>
  <c r="E18" i="4"/>
  <c r="A18" i="4"/>
  <c r="B17" i="4"/>
  <c r="C17" i="4" s="1"/>
  <c r="D17" i="4" s="1"/>
  <c r="J17" i="4"/>
  <c r="I17" i="4"/>
  <c r="E17" i="4"/>
  <c r="A17" i="4"/>
  <c r="B16" i="4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5" i="4"/>
  <c r="B5" i="4" s="1"/>
  <c r="C5" i="4" s="1"/>
  <c r="D5" i="4" s="1"/>
  <c r="J5" i="4"/>
  <c r="I5" i="4"/>
  <c r="E5" i="4"/>
  <c r="A5" i="4"/>
  <c r="B4" i="4"/>
  <c r="C4" i="4" s="1"/>
  <c r="D4" i="4" s="1"/>
  <c r="J4" i="4"/>
  <c r="I4" i="4"/>
  <c r="E4" i="4"/>
  <c r="A4" i="4"/>
  <c r="B3" i="4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6" i="4"/>
  <c r="H10" i="4"/>
  <c r="F6" i="4"/>
  <c r="F10" i="4"/>
  <c r="F11" i="4"/>
  <c r="G10" i="4"/>
  <c r="G11" i="4"/>
  <c r="G6" i="4"/>
  <c r="H17" i="4"/>
  <c r="H25" i="4"/>
  <c r="H18" i="4"/>
  <c r="H26" i="4"/>
  <c r="F16" i="4"/>
  <c r="F18" i="4"/>
  <c r="F20" i="4"/>
  <c r="F26" i="4"/>
  <c r="G16" i="4"/>
  <c r="G17" i="4"/>
  <c r="G18" i="4"/>
  <c r="G19" i="4"/>
  <c r="G20" i="4"/>
  <c r="G25" i="4"/>
  <c r="G26" i="4"/>
  <c r="G27" i="4"/>
  <c r="F17" i="4"/>
  <c r="F19" i="4"/>
  <c r="F25" i="4"/>
  <c r="F27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24" i="4"/>
  <c r="V18" i="4"/>
  <c r="V14" i="4"/>
  <c r="V15" i="4" l="1"/>
  <c r="V19" i="4"/>
  <c r="V20" i="4" s="1"/>
  <c r="V21" i="4" s="1"/>
  <c r="V25" i="4" s="1"/>
  <c r="V26" i="4" l="1"/>
  <c r="V28" i="4"/>
  <c r="V27" i="4"/>
</calcChain>
</file>

<file path=xl/sharedStrings.xml><?xml version="1.0" encoding="utf-8"?>
<sst xmlns="http://schemas.openxmlformats.org/spreadsheetml/2006/main" count="52" uniqueCount="34">
  <si>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</si>
  <si>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</si>
  <si>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</si>
  <si>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</si>
  <si>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</si>
  <si>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</si>
  <si>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</si>
  <si>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</si>
  <si>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</si>
  <si>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</si>
  <si>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</si>
  <si>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</si>
  <si>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</si>
  <si>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Rate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</si>
  <si>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</si>
  <si>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</si>
  <si>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</si>
  <si>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</si>
  <si>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</si>
  <si>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</si>
  <si>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</si>
  <si>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</si>
  <si>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</si>
  <si>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</si>
  <si>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</si>
  <si>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</si>
  <si>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</si>
  <si>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</si>
  <si>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 xml:space="preserve">{(100-10) x Year/60 </t>
  </si>
  <si>
    <t xml:space="preserve"> Price Indicators</t>
  </si>
  <si>
    <t>S.BUA in sq.ft</t>
  </si>
  <si>
    <t>carpet  Area in sq.ft</t>
  </si>
  <si>
    <t>as per previous report</t>
  </si>
  <si>
    <t xml:space="preserve">as per agreement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</si>
</sst>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  <font>
      <sz val="11"/>
      <color rgb="FFFF000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43" fontId="8" fillId="0" borderId="0" xfId="1" applyFont="1" applyFill="1" applyBorder="1"/>
    <xf numFmtId="0" fontId="8" fillId="0" borderId="0" xfId="0" applyFont="1"/>
    <xf numFmtId="10" fontId="8" fillId="0" borderId="0" xfId="0" applyNumberFormat="1" applyFont="1"/>
    <xf numFmtId="0" fontId="9" fillId="0" borderId="1" xfId="0" applyFont="1" applyBorder="1"/>
    <xf numFmtId="43" fontId="8" fillId="0" borderId="0" xfId="0" applyNumberFormat="1" applyFont="1"/>
    <xf numFmtId="43" fontId="10" fillId="0" borderId="0" xfId="0" applyNumberFormat="1" applyFont="1"/>
    <xf numFmtId="0" fontId="11" fillId="0" borderId="2" xfId="1" applyNumberFormat="1" applyFont="1" applyFill="1" applyBorder="1"/>
    <xf numFmtId="0" fontId="12" fillId="0" borderId="2" xfId="0" applyFont="1" applyBorder="1"/>
    <xf numFmtId="0" fontId="13" fillId="0" borderId="0" xfId="0" applyFont="1"/>
    <xf numFmtId="0" fontId="14" fillId="0" borderId="2" xfId="1" applyNumberFormat="1" applyFont="1" applyFill="1" applyBorder="1" applyAlignment="1">
      <alignment wrapText="1"/>
    </xf>
    <xf numFmtId="0" fontId="0" fillId="0" borderId="2" xfId="0" applyBorder="1"/>
    <xf numFmtId="0" fontId="14" fillId="0" borderId="2" xfId="1" applyNumberFormat="1" applyFont="1" applyFill="1" applyBorder="1"/>
    <xf numFmtId="0" fontId="11" fillId="0" borderId="2" xfId="0" applyFont="1" applyBorder="1"/>
    <xf numFmtId="43" fontId="0" fillId="0" borderId="2" xfId="0" applyNumberFormat="1" applyBorder="1"/>
    <xf numFmtId="0" fontId="14" fillId="3" borderId="2" xfId="0" applyFont="1" applyFill="1" applyBorder="1"/>
    <xf numFmtId="43" fontId="2" fillId="3" borderId="2" xfId="0" applyNumberFormat="1" applyFont="1" applyFill="1" applyBorder="1"/>
    <xf numFmtId="164" fontId="13" fillId="0" borderId="0" xfId="0" applyNumberFormat="1" applyFont="1"/>
    <xf numFmtId="43" fontId="16" fillId="3" borderId="2" xfId="0" applyNumberFormat="1" applyFont="1" applyFill="1" applyBorder="1"/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  <xf numFmtId="10" fontId="12" fillId="0" borderId="2" xfId="1" applyNumberFormat="1" applyFont="1" applyFill="1" applyBorder="1"/>
    <xf numFmtId="43" fontId="12" fillId="0" borderId="2" xfId="0" applyNumberFormat="1" applyFont="1" applyBorder="1"/>
    <xf numFmtId="0" fontId="14" fillId="0" borderId="2" xfId="0" applyFont="1" applyBorder="1"/>
    <xf numFmtId="43" fontId="15" fillId="0" borderId="2" xfId="0" applyNumberFormat="1" applyFont="1" applyBorder="1"/>
    <xf numFmtId="0" fontId="12" fillId="0" borderId="2" xfId="1" applyNumberFormat="1" applyFont="1" applyFill="1" applyBorder="1"/>
    <xf numFmtId="43" fontId="13" fillId="0" borderId="0" xfId="0" applyNumberFormat="1" applyFont="1"/>
    <xf numFmtId="0" fontId="17" fillId="0" borderId="2" xfId="1" applyNumberFormat="1" applyFont="1" applyFill="1" applyBorder="1"/>
    <xf numFmtId="43" fontId="17" fillId="0" borderId="2" xfId="0" applyNumberFormat="1" applyFont="1" applyBorder="1"/>
    <xf numFmtId="0" fontId="7" fillId="0" borderId="0" xfId="0" applyFont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201414</xdr:colOff>
      <xdr:row>48</xdr:row>
      <xdr:rowOff>96476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627D98-A4CE-4537-B0C2-3B2C975F0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955014" cy="87832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87013</xdr:colOff>
      <xdr:row>47</xdr:row>
      <xdr:rowOff>58381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871508-0353-47B3-904E-F925A86F5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231013" cy="8821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468066</xdr:colOff>
      <xdr:row>47</xdr:row>
      <xdr:rowOff>58381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8AB72E-04EE-40A3-A00F-2703DE92B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612066" cy="8821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515613</xdr:colOff>
      <xdr:row>48</xdr:row>
      <xdr:rowOff>105993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C4AD638-4844-4AF0-9A0D-7EB4DFA93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50013" cy="8726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525139</xdr:colOff>
      <xdr:row>46</xdr:row>
      <xdr:rowOff>1196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1D5B0D-1FCF-4061-989D-46A2DF626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59539" cy="857369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27</xdr:col>
      <xdr:colOff>516294</xdr:colOff>
      <xdr:row>40</xdr:row>
      <xdr:rowOff>77248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2F42C7-2464-4E79-9D22-BF4CE82AE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90500"/>
          <a:ext cx="13927494" cy="750674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125799</xdr:colOff>
      <xdr:row>46</xdr:row>
      <xdr:rowOff>77407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AC4F27-FF41-42B7-9190-9B5D7FBE4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146599" cy="86499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97135</xdr:colOff>
      <xdr:row>36</xdr:row>
      <xdr:rowOff>39036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A4DA9B-18F3-4EE0-A614-3CEF133E0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508335" cy="670653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488310</xdr:colOff>
      <xdr:row>36</xdr:row>
      <xdr:rowOff>96194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6E6980-86F6-4F23-8267-C5FDD3719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66710" cy="67636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5"/>
  <sheetViews>
    <sheetView tabSelected="1" topLeftCell="R22" zoomScaleNormal="100" workbookViewId="0">
      <selection activeCell="X31" sqref="X3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0" max="20" width="10.28515625" customWidth="1"/>
    <col min="21" max="21" width="26.4257812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5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7" t="s">
        <v>11</v>
      </c>
      <c r="H1" s="7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5" s="1" customFormat="1" ht="30" customHeight="1" x14ac:dyDescent="0.25">
      <c r="A2" s="46" t="s">
        <v>29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/>
      <c r="T2"/>
    </row>
    <row r="3" spans="1:25" x14ac:dyDescent="0.25">
      <c r="A3" s="4">
        <f t="shared" ref="A3:A14" si="0">N3</f>
        <v>0</v>
      </c>
      <c r="B3" s="4">
        <f t="shared" ref="B3:B14" si="1">Q3</f>
        <v>2000</v>
      </c>
      <c r="C3" s="4">
        <f>B3*1.2</f>
        <v>2400</v>
      </c>
      <c r="D3" s="4">
        <f t="shared" ref="D3:D14" si="2">C3*1.2</f>
        <v>2880</v>
      </c>
      <c r="E3" s="5">
        <f t="shared" ref="E3:E14" si="3">R3</f>
        <v>81100000</v>
      </c>
      <c r="F3" s="4">
        <f t="shared" ref="F3:F14" si="4">ROUND((E3/B3),0)</f>
        <v>40550</v>
      </c>
      <c r="G3" s="4">
        <f t="shared" ref="G3:G14" si="5">ROUND((E3/C3),0)</f>
        <v>33792</v>
      </c>
      <c r="H3" s="4">
        <f t="shared" ref="H3:H14" si="6">ROUND((E3/D3),0)</f>
        <v>28160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P4" si="8">O3/1.2</f>
        <v>0</v>
      </c>
      <c r="Q3">
        <v>2000</v>
      </c>
      <c r="R3" s="2">
        <v>81100000</v>
      </c>
    </row>
    <row r="4" spans="1:25" x14ac:dyDescent="0.25">
      <c r="A4" s="4">
        <f t="shared" si="0"/>
        <v>0</v>
      </c>
      <c r="B4" s="4">
        <f t="shared" si="1"/>
        <v>930</v>
      </c>
      <c r="C4" s="4">
        <f t="shared" ref="C4:C14" si="9">B4*1.2</f>
        <v>1116</v>
      </c>
      <c r="D4" s="4">
        <f t="shared" si="2"/>
        <v>1339.2</v>
      </c>
      <c r="E4" s="5">
        <f t="shared" si="3"/>
        <v>49500000</v>
      </c>
      <c r="F4" s="4">
        <f t="shared" si="4"/>
        <v>53226</v>
      </c>
      <c r="G4" s="4">
        <f t="shared" si="5"/>
        <v>44355</v>
      </c>
      <c r="H4" s="4">
        <f t="shared" si="6"/>
        <v>36962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930</v>
      </c>
      <c r="R4" s="2">
        <v>49500000</v>
      </c>
    </row>
    <row r="5" spans="1:25" s="36" customFormat="1" x14ac:dyDescent="0.25">
      <c r="A5" s="34">
        <f t="shared" si="0"/>
        <v>0</v>
      </c>
      <c r="B5" s="34">
        <f t="shared" si="1"/>
        <v>1500</v>
      </c>
      <c r="C5" s="34">
        <f t="shared" si="9"/>
        <v>1800</v>
      </c>
      <c r="D5" s="34">
        <f t="shared" si="2"/>
        <v>2160</v>
      </c>
      <c r="E5" s="35">
        <f t="shared" si="3"/>
        <v>49100000</v>
      </c>
      <c r="F5" s="34">
        <f t="shared" si="4"/>
        <v>32733</v>
      </c>
      <c r="G5" s="34">
        <f t="shared" si="5"/>
        <v>27278</v>
      </c>
      <c r="H5" s="34">
        <f t="shared" si="6"/>
        <v>22731</v>
      </c>
      <c r="I5" s="34" t="e">
        <f>#REF!</f>
        <v>#REF!</v>
      </c>
      <c r="J5" s="34">
        <f t="shared" si="7"/>
        <v>0</v>
      </c>
      <c r="O5" s="36">
        <v>0</v>
      </c>
      <c r="P5" s="36">
        <f t="shared" ref="P5:Q14" si="10">O5/1.2</f>
        <v>0</v>
      </c>
      <c r="Q5" s="36">
        <v>1500</v>
      </c>
      <c r="R5" s="37">
        <v>49100000</v>
      </c>
      <c r="S5"/>
      <c r="T5"/>
      <c r="U5"/>
      <c r="V5"/>
      <c r="W5"/>
      <c r="X5"/>
      <c r="Y5"/>
    </row>
    <row r="6" spans="1:25" x14ac:dyDescent="0.25">
      <c r="A6" s="4">
        <f t="shared" ref="A6:A11" si="11">N6</f>
        <v>0</v>
      </c>
      <c r="B6" s="4">
        <f t="shared" ref="B6:B11" si="12">Q6</f>
        <v>950</v>
      </c>
      <c r="C6" s="4">
        <f t="shared" ref="C6:C11" si="13">B6*1.2</f>
        <v>1140</v>
      </c>
      <c r="D6" s="4">
        <f t="shared" ref="D6:D11" si="14">C6*1.2</f>
        <v>1368</v>
      </c>
      <c r="E6" s="5">
        <f t="shared" ref="E6:E11" si="15">R6</f>
        <v>46500000</v>
      </c>
      <c r="F6" s="4">
        <f t="shared" ref="F6:F11" si="16">ROUND((E6/B6),0)</f>
        <v>48947</v>
      </c>
      <c r="G6" s="4">
        <f t="shared" ref="G6:G11" si="17">ROUND((E6/C6),0)</f>
        <v>40789</v>
      </c>
      <c r="H6" s="8">
        <f t="shared" ref="H6:H11" si="18">ROUND((E6/D6),0)</f>
        <v>33991</v>
      </c>
      <c r="I6" s="4" t="e">
        <f>#REF!</f>
        <v>#REF!</v>
      </c>
      <c r="J6" s="4">
        <f t="shared" ref="J6:J11" si="19">S6</f>
        <v>0</v>
      </c>
      <c r="O6">
        <v>0</v>
      </c>
      <c r="P6">
        <f t="shared" ref="P6" si="20">O6/1.2</f>
        <v>0</v>
      </c>
      <c r="Q6">
        <v>950</v>
      </c>
      <c r="R6" s="2">
        <v>46500000</v>
      </c>
    </row>
    <row r="7" spans="1:25" x14ac:dyDescent="0.25">
      <c r="A7" s="4">
        <f t="shared" ref="A7:A9" si="21">N7</f>
        <v>0</v>
      </c>
      <c r="B7" s="4">
        <f t="shared" ref="B7:B9" si="22">Q7</f>
        <v>807</v>
      </c>
      <c r="C7" s="4">
        <f t="shared" ref="C7:C9" si="23">B7*1.2</f>
        <v>968.4</v>
      </c>
      <c r="D7" s="4">
        <f t="shared" ref="D7:D9" si="24">C7*1.2</f>
        <v>1162.08</v>
      </c>
      <c r="E7" s="5">
        <f t="shared" ref="E7:E9" si="25">R7</f>
        <v>40000000</v>
      </c>
      <c r="F7" s="4">
        <f t="shared" ref="F7:F9" si="26">ROUND((E7/B7),0)</f>
        <v>49566</v>
      </c>
      <c r="G7" s="4">
        <f t="shared" ref="G7:G9" si="27">ROUND((E7/C7),0)</f>
        <v>41305</v>
      </c>
      <c r="H7" s="8">
        <f t="shared" ref="H7:H9" si="28">ROUND((E7/D7),0)</f>
        <v>34421</v>
      </c>
      <c r="I7" s="4" t="e">
        <f>#REF!</f>
        <v>#REF!</v>
      </c>
      <c r="J7" s="4">
        <f t="shared" ref="J7:J9" si="29">S7</f>
        <v>0</v>
      </c>
      <c r="O7">
        <v>0</v>
      </c>
      <c r="P7">
        <f t="shared" ref="P7" si="30">O7/1.2</f>
        <v>0</v>
      </c>
      <c r="Q7">
        <v>807</v>
      </c>
      <c r="R7" s="2">
        <v>40000000</v>
      </c>
    </row>
    <row r="8" spans="1:25" x14ac:dyDescent="0.25">
      <c r="A8" s="4">
        <f t="shared" si="21"/>
        <v>0</v>
      </c>
      <c r="B8" s="4">
        <f t="shared" si="22"/>
        <v>1000</v>
      </c>
      <c r="C8" s="4">
        <f t="shared" si="23"/>
        <v>1200</v>
      </c>
      <c r="D8" s="4">
        <f t="shared" si="24"/>
        <v>1440</v>
      </c>
      <c r="E8" s="5">
        <f t="shared" si="25"/>
        <v>21600000</v>
      </c>
      <c r="F8" s="4">
        <f t="shared" si="26"/>
        <v>21600</v>
      </c>
      <c r="G8" s="4">
        <f t="shared" si="27"/>
        <v>18000</v>
      </c>
      <c r="H8" s="8">
        <f t="shared" si="28"/>
        <v>15000</v>
      </c>
      <c r="I8" s="4" t="e">
        <f>#REF!</f>
        <v>#REF!</v>
      </c>
      <c r="J8" s="4">
        <f t="shared" si="29"/>
        <v>0</v>
      </c>
      <c r="O8">
        <v>0</v>
      </c>
      <c r="P8">
        <v>1200</v>
      </c>
      <c r="Q8">
        <f t="shared" ref="Q8:Q9" si="31">P8/1.2</f>
        <v>1000</v>
      </c>
      <c r="R8" s="2">
        <v>21600000</v>
      </c>
    </row>
    <row r="9" spans="1:25" x14ac:dyDescent="0.25">
      <c r="A9" s="4">
        <f t="shared" si="21"/>
        <v>0</v>
      </c>
      <c r="B9" s="4">
        <f t="shared" si="22"/>
        <v>1409.1666666666667</v>
      </c>
      <c r="C9" s="4">
        <f t="shared" si="23"/>
        <v>1691</v>
      </c>
      <c r="D9" s="4">
        <f t="shared" si="24"/>
        <v>2029.1999999999998</v>
      </c>
      <c r="E9" s="5">
        <f t="shared" si="25"/>
        <v>30400000</v>
      </c>
      <c r="F9" s="4">
        <f t="shared" si="26"/>
        <v>21573</v>
      </c>
      <c r="G9" s="4">
        <f t="shared" si="27"/>
        <v>17978</v>
      </c>
      <c r="H9" s="8">
        <f t="shared" si="28"/>
        <v>14981</v>
      </c>
      <c r="I9" s="4" t="e">
        <f>#REF!</f>
        <v>#REF!</v>
      </c>
      <c r="J9" s="4">
        <f t="shared" si="29"/>
        <v>0</v>
      </c>
      <c r="O9">
        <v>0</v>
      </c>
      <c r="P9">
        <v>1691</v>
      </c>
      <c r="Q9">
        <f t="shared" si="31"/>
        <v>1409.1666666666667</v>
      </c>
      <c r="R9" s="2">
        <v>30400000</v>
      </c>
    </row>
    <row r="10" spans="1:25" x14ac:dyDescent="0.25">
      <c r="A10" s="4">
        <f t="shared" si="11"/>
        <v>0</v>
      </c>
      <c r="B10" s="34">
        <f t="shared" si="12"/>
        <v>974.16666666666674</v>
      </c>
      <c r="C10" s="34">
        <f t="shared" si="13"/>
        <v>1169</v>
      </c>
      <c r="D10" s="34">
        <f t="shared" si="14"/>
        <v>1402.8</v>
      </c>
      <c r="E10" s="35">
        <f t="shared" si="15"/>
        <v>37100000</v>
      </c>
      <c r="F10" s="34">
        <f t="shared" si="16"/>
        <v>38084</v>
      </c>
      <c r="G10" s="34">
        <f t="shared" si="17"/>
        <v>31737</v>
      </c>
      <c r="H10" s="34">
        <f t="shared" si="18"/>
        <v>26447</v>
      </c>
      <c r="I10" s="34" t="e">
        <f>#REF!</f>
        <v>#REF!</v>
      </c>
      <c r="J10" s="34">
        <f t="shared" si="19"/>
        <v>0</v>
      </c>
      <c r="K10" s="36"/>
      <c r="L10" s="36"/>
      <c r="M10" s="36"/>
      <c r="N10" s="36"/>
      <c r="O10" s="36">
        <v>0</v>
      </c>
      <c r="P10" s="36">
        <v>1169</v>
      </c>
      <c r="Q10" s="36">
        <f t="shared" ref="Q10:Q11" si="32">P10/1.2</f>
        <v>974.16666666666674</v>
      </c>
      <c r="R10" s="37">
        <v>37100000</v>
      </c>
    </row>
    <row r="11" spans="1:25" ht="16.5" x14ac:dyDescent="0.3">
      <c r="A11" s="34">
        <f t="shared" si="11"/>
        <v>0</v>
      </c>
      <c r="B11" s="34">
        <f t="shared" si="12"/>
        <v>1208.3333333333335</v>
      </c>
      <c r="C11" s="34">
        <f t="shared" si="13"/>
        <v>1450.0000000000002</v>
      </c>
      <c r="D11" s="34">
        <f t="shared" si="14"/>
        <v>1740.0000000000002</v>
      </c>
      <c r="E11" s="35">
        <f t="shared" si="15"/>
        <v>35000000</v>
      </c>
      <c r="F11" s="34">
        <f t="shared" si="16"/>
        <v>28966</v>
      </c>
      <c r="G11" s="34">
        <f t="shared" si="17"/>
        <v>24138</v>
      </c>
      <c r="H11" s="34">
        <f t="shared" si="18"/>
        <v>20115</v>
      </c>
      <c r="I11" s="34" t="e">
        <f>#REF!</f>
        <v>#REF!</v>
      </c>
      <c r="J11" s="34">
        <f t="shared" si="19"/>
        <v>0</v>
      </c>
      <c r="K11" s="36"/>
      <c r="L11" s="36"/>
      <c r="M11" s="36"/>
      <c r="N11" s="36"/>
      <c r="O11" s="36">
        <v>0</v>
      </c>
      <c r="P11" s="36">
        <v>1450</v>
      </c>
      <c r="Q11" s="36">
        <f t="shared" si="32"/>
        <v>1208.3333333333335</v>
      </c>
      <c r="R11" s="37">
        <v>35000000</v>
      </c>
      <c r="U11" s="22" t="s">
        <v>14</v>
      </c>
      <c r="V11" s="23"/>
      <c r="W11" s="24"/>
    </row>
    <row r="12" spans="1:25" ht="16.5" x14ac:dyDescent="0.3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8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10"/>
        <v>0</v>
      </c>
      <c r="R12" s="2">
        <v>0</v>
      </c>
      <c r="U12" s="22" t="s">
        <v>15</v>
      </c>
      <c r="V12" s="23">
        <v>2024</v>
      </c>
      <c r="W12" s="24"/>
    </row>
    <row r="13" spans="1:25" ht="16.5" x14ac:dyDescent="0.3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8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10"/>
        <v>0</v>
      </c>
      <c r="Q13">
        <f t="shared" si="10"/>
        <v>0</v>
      </c>
      <c r="R13" s="2">
        <v>0</v>
      </c>
      <c r="U13" s="25" t="s">
        <v>16</v>
      </c>
      <c r="V13" s="26">
        <v>2015</v>
      </c>
      <c r="W13" s="24"/>
    </row>
    <row r="14" spans="1:25" ht="16.5" x14ac:dyDescent="0.3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8" t="e">
        <f t="shared" si="4"/>
        <v>#DIV/0!</v>
      </c>
      <c r="G14" s="8" t="e">
        <f t="shared" si="5"/>
        <v>#DIV/0!</v>
      </c>
      <c r="H14" s="8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10"/>
        <v>0</v>
      </c>
      <c r="Q14">
        <f t="shared" si="10"/>
        <v>0</v>
      </c>
      <c r="R14" s="2">
        <v>0</v>
      </c>
      <c r="U14" s="27" t="s">
        <v>17</v>
      </c>
      <c r="V14" s="26">
        <f>V12-V13</f>
        <v>9</v>
      </c>
      <c r="W14" s="24"/>
    </row>
    <row r="15" spans="1:25" ht="18" customHeight="1" x14ac:dyDescent="0.3">
      <c r="A15" s="46" t="s">
        <v>27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U15" s="28"/>
      <c r="V15" s="26">
        <f>V14-60</f>
        <v>-51</v>
      </c>
      <c r="W15" s="24"/>
    </row>
    <row r="16" spans="1:25" ht="14.25" customHeight="1" x14ac:dyDescent="0.3">
      <c r="A16" s="4">
        <f t="shared" ref="A16:A27" si="33">N16</f>
        <v>0</v>
      </c>
      <c r="B16" s="4">
        <f t="shared" ref="B16:B27" si="34">Q16</f>
        <v>269</v>
      </c>
      <c r="C16" s="4">
        <f>B16*1.2</f>
        <v>322.8</v>
      </c>
      <c r="D16" s="4">
        <f t="shared" ref="D16:D27" si="35">C16*1.2</f>
        <v>387.36</v>
      </c>
      <c r="E16" s="5">
        <f t="shared" ref="E16:E27" si="36">R16</f>
        <v>3350000</v>
      </c>
      <c r="F16" s="4">
        <f t="shared" ref="F16:F27" si="37">ROUND((E16/B16),0)</f>
        <v>12454</v>
      </c>
      <c r="G16" s="4">
        <f t="shared" ref="G16:G27" si="38">ROUND((E16/C16),0)</f>
        <v>10378</v>
      </c>
      <c r="H16" s="4">
        <f t="shared" ref="H16:H27" si="39">ROUND((E16/D16),0)</f>
        <v>8648</v>
      </c>
      <c r="I16" s="4" t="e">
        <f>#REF!</f>
        <v>#REF!</v>
      </c>
      <c r="J16" s="4">
        <f t="shared" ref="J16:J27" si="40">S16</f>
        <v>0</v>
      </c>
      <c r="O16">
        <v>0</v>
      </c>
      <c r="P16">
        <f t="shared" ref="P16:P22" si="41">O16/1.2</f>
        <v>0</v>
      </c>
      <c r="Q16">
        <v>269</v>
      </c>
      <c r="R16" s="2">
        <v>3350000</v>
      </c>
      <c r="U16" s="28" t="s">
        <v>18</v>
      </c>
      <c r="V16" s="29">
        <f>800*2800</f>
        <v>2240000</v>
      </c>
      <c r="W16" s="24"/>
    </row>
    <row r="17" spans="1:23" ht="14.25" customHeight="1" x14ac:dyDescent="0.3">
      <c r="A17" s="4">
        <f t="shared" si="33"/>
        <v>0</v>
      </c>
      <c r="B17" s="4">
        <f t="shared" si="34"/>
        <v>0</v>
      </c>
      <c r="C17" s="4">
        <f t="shared" ref="C17:C27" si="42">B17*1.2</f>
        <v>0</v>
      </c>
      <c r="D17" s="4">
        <f t="shared" si="35"/>
        <v>0</v>
      </c>
      <c r="E17" s="5">
        <f t="shared" si="36"/>
        <v>0</v>
      </c>
      <c r="F17" s="4" t="e">
        <f t="shared" si="37"/>
        <v>#DIV/0!</v>
      </c>
      <c r="G17" s="4" t="e">
        <f t="shared" si="38"/>
        <v>#DIV/0!</v>
      </c>
      <c r="H17" s="4" t="e">
        <f t="shared" si="39"/>
        <v>#DIV/0!</v>
      </c>
      <c r="I17" s="4" t="e">
        <f>#REF!</f>
        <v>#REF!</v>
      </c>
      <c r="J17" s="4">
        <f t="shared" si="40"/>
        <v>0</v>
      </c>
      <c r="O17">
        <v>0</v>
      </c>
      <c r="P17">
        <f t="shared" si="41"/>
        <v>0</v>
      </c>
      <c r="Q17">
        <f t="shared" ref="Q17:Q22" si="43">P17/1.2</f>
        <v>0</v>
      </c>
      <c r="R17" s="2">
        <v>0</v>
      </c>
      <c r="U17" s="28" t="s">
        <v>19</v>
      </c>
      <c r="V17" s="26"/>
      <c r="W17" s="24"/>
    </row>
    <row r="18" spans="1:23" ht="14.25" customHeight="1" x14ac:dyDescent="0.3">
      <c r="A18" s="4">
        <f t="shared" si="33"/>
        <v>0</v>
      </c>
      <c r="B18" s="4">
        <f t="shared" si="34"/>
        <v>0</v>
      </c>
      <c r="C18" s="4">
        <f t="shared" si="42"/>
        <v>0</v>
      </c>
      <c r="D18" s="4">
        <f t="shared" si="35"/>
        <v>0</v>
      </c>
      <c r="E18" s="5">
        <f t="shared" si="36"/>
        <v>0</v>
      </c>
      <c r="F18" s="4" t="e">
        <f t="shared" si="37"/>
        <v>#DIV/0!</v>
      </c>
      <c r="G18" s="4" t="e">
        <f t="shared" si="38"/>
        <v>#DIV/0!</v>
      </c>
      <c r="H18" s="4" t="e">
        <f t="shared" si="39"/>
        <v>#DIV/0!</v>
      </c>
      <c r="I18" s="4" t="e">
        <f>#REF!</f>
        <v>#REF!</v>
      </c>
      <c r="J18" s="4">
        <f t="shared" si="40"/>
        <v>0</v>
      </c>
      <c r="O18">
        <v>0</v>
      </c>
      <c r="P18">
        <f t="shared" si="41"/>
        <v>0</v>
      </c>
      <c r="Q18">
        <f t="shared" si="43"/>
        <v>0</v>
      </c>
      <c r="R18" s="2">
        <v>0</v>
      </c>
      <c r="U18" s="28" t="s">
        <v>20</v>
      </c>
      <c r="V18" s="42">
        <f>100-10</f>
        <v>90</v>
      </c>
      <c r="W18" s="24"/>
    </row>
    <row r="19" spans="1:23" ht="14.25" customHeight="1" x14ac:dyDescent="0.3">
      <c r="A19" s="4">
        <f t="shared" si="33"/>
        <v>0</v>
      </c>
      <c r="B19" s="4">
        <f t="shared" si="34"/>
        <v>0</v>
      </c>
      <c r="C19" s="4">
        <f t="shared" si="42"/>
        <v>0</v>
      </c>
      <c r="D19" s="4">
        <f t="shared" si="35"/>
        <v>0</v>
      </c>
      <c r="E19" s="5">
        <f t="shared" si="36"/>
        <v>0</v>
      </c>
      <c r="F19" s="4" t="e">
        <f t="shared" si="37"/>
        <v>#DIV/0!</v>
      </c>
      <c r="G19" s="4" t="e">
        <f t="shared" si="38"/>
        <v>#DIV/0!</v>
      </c>
      <c r="H19" s="4" t="e">
        <f t="shared" si="39"/>
        <v>#DIV/0!</v>
      </c>
      <c r="I19" s="4" t="e">
        <f>#REF!</f>
        <v>#REF!</v>
      </c>
      <c r="J19" s="4">
        <f t="shared" si="40"/>
        <v>0</v>
      </c>
      <c r="O19">
        <v>0</v>
      </c>
      <c r="P19">
        <f t="shared" si="41"/>
        <v>0</v>
      </c>
      <c r="Q19">
        <f t="shared" si="43"/>
        <v>0</v>
      </c>
      <c r="R19" s="2">
        <v>0</v>
      </c>
      <c r="U19" s="22" t="s">
        <v>28</v>
      </c>
      <c r="V19" s="26">
        <f>(100-10)*V14/60</f>
        <v>13.5</v>
      </c>
      <c r="W19" s="24"/>
    </row>
    <row r="20" spans="1:23" ht="14.25" customHeight="1" x14ac:dyDescent="0.3">
      <c r="A20" s="4">
        <f t="shared" si="33"/>
        <v>0</v>
      </c>
      <c r="B20" s="4">
        <f t="shared" si="34"/>
        <v>0</v>
      </c>
      <c r="C20" s="4">
        <f t="shared" si="42"/>
        <v>0</v>
      </c>
      <c r="D20" s="4">
        <f t="shared" si="35"/>
        <v>0</v>
      </c>
      <c r="E20" s="5">
        <f t="shared" si="36"/>
        <v>0</v>
      </c>
      <c r="F20" s="4" t="e">
        <f t="shared" si="37"/>
        <v>#DIV/0!</v>
      </c>
      <c r="G20" s="4" t="e">
        <f t="shared" si="38"/>
        <v>#DIV/0!</v>
      </c>
      <c r="H20" s="4" t="e">
        <f t="shared" si="39"/>
        <v>#DIV/0!</v>
      </c>
      <c r="I20" s="4" t="e">
        <f>#REF!</f>
        <v>#REF!</v>
      </c>
      <c r="J20" s="4">
        <f t="shared" si="40"/>
        <v>0</v>
      </c>
      <c r="O20">
        <v>0</v>
      </c>
      <c r="P20">
        <f t="shared" si="41"/>
        <v>0</v>
      </c>
      <c r="Q20">
        <f t="shared" si="43"/>
        <v>0</v>
      </c>
      <c r="R20" s="2">
        <v>0</v>
      </c>
      <c r="U20" s="22"/>
      <c r="V20" s="38">
        <f>V19%</f>
        <v>0.13500000000000001</v>
      </c>
      <c r="W20" s="24"/>
    </row>
    <row r="21" spans="1:23" ht="14.25" customHeight="1" x14ac:dyDescent="0.3">
      <c r="A21" s="4">
        <f t="shared" ref="A21:A24" si="44">N21</f>
        <v>0</v>
      </c>
      <c r="B21" s="4">
        <f t="shared" ref="B21:B24" si="45">Q21</f>
        <v>0</v>
      </c>
      <c r="C21" s="4">
        <f t="shared" ref="C21:C24" si="46">B21*1.2</f>
        <v>0</v>
      </c>
      <c r="D21" s="4">
        <f t="shared" ref="D21:D24" si="47">C21*1.2</f>
        <v>0</v>
      </c>
      <c r="E21" s="5">
        <f t="shared" ref="E21:E24" si="48">R21</f>
        <v>0</v>
      </c>
      <c r="F21" s="4" t="e">
        <f t="shared" ref="F21:F24" si="49">ROUND((E21/B21),0)</f>
        <v>#DIV/0!</v>
      </c>
      <c r="G21" s="4" t="e">
        <f t="shared" ref="G21:G24" si="50">ROUND((E21/C21),0)</f>
        <v>#DIV/0!</v>
      </c>
      <c r="H21" s="4" t="e">
        <f t="shared" ref="H21:H24" si="51">ROUND((E21/D21),0)</f>
        <v>#DIV/0!</v>
      </c>
      <c r="I21" s="4" t="e">
        <f>#REF!</f>
        <v>#REF!</v>
      </c>
      <c r="J21" s="4">
        <f t="shared" ref="J21:J24" si="52">S21</f>
        <v>0</v>
      </c>
      <c r="O21">
        <v>0</v>
      </c>
      <c r="P21">
        <f t="shared" si="41"/>
        <v>0</v>
      </c>
      <c r="Q21">
        <f t="shared" si="43"/>
        <v>0</v>
      </c>
      <c r="R21" s="2">
        <v>0</v>
      </c>
      <c r="U21" s="22" t="s">
        <v>21</v>
      </c>
      <c r="V21" s="39">
        <f>ROUND((V16*V20),0)</f>
        <v>302400</v>
      </c>
      <c r="W21" s="24"/>
    </row>
    <row r="22" spans="1:23" ht="14.25" customHeight="1" x14ac:dyDescent="0.3">
      <c r="A22" s="4">
        <f t="shared" si="44"/>
        <v>0</v>
      </c>
      <c r="B22" s="4">
        <f t="shared" si="45"/>
        <v>0</v>
      </c>
      <c r="C22" s="4">
        <f t="shared" si="46"/>
        <v>0</v>
      </c>
      <c r="D22" s="4">
        <f t="shared" si="47"/>
        <v>0</v>
      </c>
      <c r="E22" s="5">
        <f t="shared" si="48"/>
        <v>0</v>
      </c>
      <c r="F22" s="4" t="e">
        <f t="shared" si="49"/>
        <v>#DIV/0!</v>
      </c>
      <c r="G22" s="4" t="e">
        <f t="shared" si="50"/>
        <v>#DIV/0!</v>
      </c>
      <c r="H22" s="4" t="e">
        <f t="shared" si="51"/>
        <v>#DIV/0!</v>
      </c>
      <c r="I22" s="4" t="e">
        <f>#REF!</f>
        <v>#REF!</v>
      </c>
      <c r="J22" s="4">
        <f t="shared" si="52"/>
        <v>0</v>
      </c>
      <c r="O22">
        <v>0</v>
      </c>
      <c r="P22">
        <f t="shared" si="41"/>
        <v>0</v>
      </c>
      <c r="Q22">
        <f t="shared" si="43"/>
        <v>0</v>
      </c>
      <c r="R22" s="2">
        <v>0</v>
      </c>
      <c r="U22" s="44" t="s">
        <v>30</v>
      </c>
      <c r="V22" s="45">
        <v>1449</v>
      </c>
      <c r="W22" s="24" t="s">
        <v>32</v>
      </c>
    </row>
    <row r="23" spans="1:23" ht="14.25" customHeight="1" x14ac:dyDescent="0.3">
      <c r="A23" s="4">
        <f t="shared" si="44"/>
        <v>0</v>
      </c>
      <c r="B23" s="4">
        <f t="shared" si="45"/>
        <v>0</v>
      </c>
      <c r="C23" s="4">
        <f t="shared" si="46"/>
        <v>0</v>
      </c>
      <c r="D23" s="4">
        <f t="shared" si="47"/>
        <v>0</v>
      </c>
      <c r="E23" s="5">
        <f t="shared" si="48"/>
        <v>0</v>
      </c>
      <c r="F23" s="4" t="e">
        <f t="shared" si="49"/>
        <v>#DIV/0!</v>
      </c>
      <c r="G23" s="4" t="e">
        <f t="shared" si="50"/>
        <v>#DIV/0!</v>
      </c>
      <c r="H23" s="4" t="e">
        <f t="shared" si="51"/>
        <v>#DIV/0!</v>
      </c>
      <c r="I23" s="4" t="e">
        <f>#REF!</f>
        <v>#REF!</v>
      </c>
      <c r="J23" s="4">
        <f t="shared" si="52"/>
        <v>0</v>
      </c>
      <c r="O23">
        <v>0</v>
      </c>
      <c r="P23">
        <f t="shared" ref="P23:P27" si="53">O23/1.2</f>
        <v>0</v>
      </c>
      <c r="Q23">
        <f t="shared" ref="Q23:Q27" si="54">P23/1.2</f>
        <v>0</v>
      </c>
      <c r="R23" s="2">
        <v>0</v>
      </c>
      <c r="U23" s="28" t="s">
        <v>13</v>
      </c>
      <c r="V23" s="26">
        <v>21500</v>
      </c>
      <c r="W23" s="24"/>
    </row>
    <row r="24" spans="1:23" ht="14.25" customHeight="1" x14ac:dyDescent="0.3">
      <c r="A24" s="4">
        <f t="shared" si="44"/>
        <v>0</v>
      </c>
      <c r="B24" s="4">
        <f t="shared" si="45"/>
        <v>0</v>
      </c>
      <c r="C24" s="4">
        <f t="shared" si="46"/>
        <v>0</v>
      </c>
      <c r="D24" s="4">
        <f t="shared" si="47"/>
        <v>0</v>
      </c>
      <c r="E24" s="5">
        <f t="shared" si="48"/>
        <v>0</v>
      </c>
      <c r="F24" s="8" t="e">
        <f t="shared" si="49"/>
        <v>#DIV/0!</v>
      </c>
      <c r="G24" s="8" t="e">
        <f t="shared" si="50"/>
        <v>#DIV/0!</v>
      </c>
      <c r="H24" s="8" t="e">
        <f t="shared" si="51"/>
        <v>#DIV/0!</v>
      </c>
      <c r="I24" s="4" t="e">
        <f>#REF!</f>
        <v>#REF!</v>
      </c>
      <c r="J24" s="4">
        <f t="shared" si="52"/>
        <v>0</v>
      </c>
      <c r="O24">
        <v>0</v>
      </c>
      <c r="P24">
        <f t="shared" si="53"/>
        <v>0</v>
      </c>
      <c r="Q24">
        <f t="shared" si="54"/>
        <v>0</v>
      </c>
      <c r="R24" s="2">
        <v>0</v>
      </c>
      <c r="U24" s="28" t="s">
        <v>22</v>
      </c>
      <c r="V24" s="29">
        <f>V23*V22</f>
        <v>31153500</v>
      </c>
      <c r="W24" s="43"/>
    </row>
    <row r="25" spans="1:23" ht="14.25" customHeight="1" x14ac:dyDescent="0.3">
      <c r="A25" s="4">
        <f t="shared" si="33"/>
        <v>0</v>
      </c>
      <c r="B25" s="4">
        <f t="shared" si="34"/>
        <v>0</v>
      </c>
      <c r="C25" s="4">
        <f t="shared" si="42"/>
        <v>0</v>
      </c>
      <c r="D25" s="4">
        <f t="shared" si="35"/>
        <v>0</v>
      </c>
      <c r="E25" s="5">
        <f t="shared" si="36"/>
        <v>0</v>
      </c>
      <c r="F25" s="8" t="e">
        <f t="shared" si="37"/>
        <v>#DIV/0!</v>
      </c>
      <c r="G25" s="8" t="e">
        <f t="shared" si="38"/>
        <v>#DIV/0!</v>
      </c>
      <c r="H25" s="8" t="e">
        <f t="shared" si="39"/>
        <v>#DIV/0!</v>
      </c>
      <c r="I25" s="4" t="e">
        <f>#REF!</f>
        <v>#REF!</v>
      </c>
      <c r="J25" s="4">
        <f t="shared" si="40"/>
        <v>0</v>
      </c>
      <c r="O25">
        <v>0</v>
      </c>
      <c r="P25">
        <f t="shared" si="53"/>
        <v>0</v>
      </c>
      <c r="Q25">
        <f t="shared" si="54"/>
        <v>0</v>
      </c>
      <c r="R25" s="2">
        <v>0</v>
      </c>
      <c r="U25" s="30" t="s">
        <v>23</v>
      </c>
      <c r="V25" s="31">
        <f>V24-V21</f>
        <v>30851100</v>
      </c>
      <c r="W25" s="32"/>
    </row>
    <row r="26" spans="1:23" ht="14.25" customHeight="1" x14ac:dyDescent="0.3">
      <c r="A26" s="4">
        <f t="shared" si="33"/>
        <v>0</v>
      </c>
      <c r="B26" s="4">
        <f t="shared" si="34"/>
        <v>0</v>
      </c>
      <c r="C26" s="4">
        <f t="shared" si="42"/>
        <v>0</v>
      </c>
      <c r="D26" s="4">
        <f t="shared" si="35"/>
        <v>0</v>
      </c>
      <c r="E26" s="5">
        <f t="shared" si="36"/>
        <v>0</v>
      </c>
      <c r="F26" s="8" t="e">
        <f t="shared" si="37"/>
        <v>#DIV/0!</v>
      </c>
      <c r="G26" s="8" t="e">
        <f t="shared" si="38"/>
        <v>#DIV/0!</v>
      </c>
      <c r="H26" s="8" t="e">
        <f t="shared" si="39"/>
        <v>#DIV/0!</v>
      </c>
      <c r="I26" s="4" t="e">
        <f>#REF!</f>
        <v>#REF!</v>
      </c>
      <c r="J26" s="4">
        <f t="shared" si="40"/>
        <v>0</v>
      </c>
      <c r="O26">
        <v>0</v>
      </c>
      <c r="P26">
        <f t="shared" si="53"/>
        <v>0</v>
      </c>
      <c r="Q26">
        <f t="shared" si="54"/>
        <v>0</v>
      </c>
      <c r="R26" s="2">
        <v>0</v>
      </c>
      <c r="U26" s="30" t="s">
        <v>24</v>
      </c>
      <c r="V26" s="31">
        <f>V25*0.9</f>
        <v>27765990</v>
      </c>
      <c r="W26" s="24"/>
    </row>
    <row r="27" spans="1:23" ht="14.25" customHeight="1" x14ac:dyDescent="0.3">
      <c r="A27" s="4">
        <f t="shared" si="33"/>
        <v>0</v>
      </c>
      <c r="B27" s="4">
        <f t="shared" si="34"/>
        <v>0</v>
      </c>
      <c r="C27" s="4">
        <f t="shared" si="42"/>
        <v>0</v>
      </c>
      <c r="D27" s="4">
        <f t="shared" si="35"/>
        <v>0</v>
      </c>
      <c r="E27" s="5">
        <f t="shared" si="36"/>
        <v>0</v>
      </c>
      <c r="F27" s="4" t="e">
        <f t="shared" si="37"/>
        <v>#DIV/0!</v>
      </c>
      <c r="G27" s="4" t="e">
        <f t="shared" si="38"/>
        <v>#DIV/0!</v>
      </c>
      <c r="H27" s="4" t="e">
        <f t="shared" si="39"/>
        <v>#DIV/0!</v>
      </c>
      <c r="I27" s="4" t="e">
        <f>#REF!</f>
        <v>#REF!</v>
      </c>
      <c r="J27" s="4">
        <f t="shared" si="40"/>
        <v>0</v>
      </c>
      <c r="O27">
        <v>0</v>
      </c>
      <c r="P27">
        <f t="shared" si="53"/>
        <v>0</v>
      </c>
      <c r="Q27">
        <f t="shared" si="54"/>
        <v>0</v>
      </c>
      <c r="R27" s="2">
        <v>0</v>
      </c>
      <c r="U27" s="40" t="s">
        <v>25</v>
      </c>
      <c r="V27" s="41">
        <f>V25*0.8</f>
        <v>24680880</v>
      </c>
      <c r="W27" s="24"/>
    </row>
    <row r="28" spans="1:23" ht="14.25" customHeight="1" x14ac:dyDescent="0.3">
      <c r="A28" s="4"/>
      <c r="B28" s="4"/>
      <c r="C28" s="4"/>
      <c r="D28" s="4"/>
      <c r="E28" s="5"/>
      <c r="F28" s="8"/>
      <c r="G28" s="8"/>
      <c r="H28" s="8"/>
      <c r="I28" s="4"/>
      <c r="J28" s="4"/>
      <c r="R28" s="2"/>
      <c r="U28" s="30" t="s">
        <v>26</v>
      </c>
      <c r="V28" s="33">
        <f>V25*0.025/12</f>
        <v>64273.125</v>
      </c>
      <c r="W28" s="24"/>
    </row>
    <row r="29" spans="1:23" ht="14.25" customHeight="1" x14ac:dyDescent="0.25">
      <c r="A29" s="4"/>
      <c r="B29" s="4"/>
      <c r="C29" s="4"/>
      <c r="D29" s="4"/>
      <c r="E29" s="5"/>
      <c r="F29" s="8"/>
      <c r="G29" s="8"/>
      <c r="H29" s="8"/>
      <c r="I29" s="4"/>
      <c r="J29" s="4"/>
      <c r="R29" s="2"/>
    </row>
    <row r="30" spans="1:23" ht="14.25" customHeight="1" x14ac:dyDescent="0.25">
      <c r="A30" s="4"/>
      <c r="B30" s="4"/>
      <c r="C30" s="4"/>
      <c r="D30" s="4"/>
      <c r="E30" s="5"/>
      <c r="F30" s="8"/>
      <c r="G30" s="8"/>
      <c r="H30" s="8"/>
      <c r="I30" s="4"/>
      <c r="J30" s="4"/>
      <c r="R30" s="2"/>
    </row>
    <row r="31" spans="1:23" ht="14.25" customHeight="1" x14ac:dyDescent="0.25">
      <c r="A31" s="4"/>
      <c r="B31" s="4"/>
      <c r="C31" s="4"/>
      <c r="D31" s="4"/>
      <c r="E31" s="5"/>
      <c r="F31" s="8"/>
      <c r="G31" s="8"/>
      <c r="H31" s="8"/>
      <c r="I31" s="4"/>
      <c r="J31" s="4"/>
      <c r="R31" s="2"/>
    </row>
    <row r="32" spans="1:23" x14ac:dyDescent="0.25">
      <c r="A32" s="4"/>
      <c r="B32" s="4"/>
      <c r="C32" s="4"/>
      <c r="D32" s="4"/>
      <c r="E32" s="5"/>
      <c r="F32" s="8"/>
      <c r="G32" s="8"/>
      <c r="H32" s="4"/>
      <c r="I32" s="4"/>
      <c r="J32" s="4"/>
      <c r="R32" s="2"/>
    </row>
    <row r="33" spans="1:24" ht="16.5" x14ac:dyDescent="0.3">
      <c r="A33" s="4"/>
      <c r="B33" s="4"/>
      <c r="C33" s="4"/>
      <c r="D33" s="4"/>
      <c r="I33" s="4"/>
      <c r="J33" s="4"/>
      <c r="R33" s="2"/>
      <c r="U33" s="22" t="s">
        <v>14</v>
      </c>
      <c r="V33" s="23"/>
    </row>
    <row r="34" spans="1:24" ht="16.5" x14ac:dyDescent="0.3">
      <c r="A34" s="4"/>
      <c r="B34" s="4"/>
      <c r="C34" s="4"/>
      <c r="D34" s="4"/>
      <c r="I34" s="4"/>
      <c r="J34" s="4"/>
      <c r="R34" s="2"/>
      <c r="U34" s="22" t="s">
        <v>15</v>
      </c>
      <c r="V34" s="23">
        <v>2024</v>
      </c>
    </row>
    <row r="35" spans="1:24" ht="16.5" x14ac:dyDescent="0.3">
      <c r="A35" s="4"/>
      <c r="B35" s="4"/>
      <c r="C35" s="4"/>
      <c r="D35" s="4"/>
      <c r="I35" s="4"/>
      <c r="J35" s="4"/>
      <c r="R35" s="2"/>
      <c r="U35" s="25" t="s">
        <v>16</v>
      </c>
      <c r="V35" s="26">
        <v>2014</v>
      </c>
    </row>
    <row r="36" spans="1:24" ht="16.5" x14ac:dyDescent="0.3">
      <c r="A36" s="4"/>
      <c r="B36" s="4"/>
      <c r="C36" s="4"/>
      <c r="D36" s="4"/>
      <c r="I36" s="4"/>
      <c r="J36" s="4"/>
      <c r="R36" s="2"/>
      <c r="U36" s="27" t="s">
        <v>17</v>
      </c>
      <c r="V36" s="26">
        <f>V34-V35</f>
        <v>10</v>
      </c>
    </row>
    <row r="37" spans="1:24" ht="16.5" x14ac:dyDescent="0.3">
      <c r="A37" s="4"/>
      <c r="B37" s="4"/>
      <c r="C37" s="4"/>
      <c r="D37" s="4"/>
      <c r="I37" s="4"/>
      <c r="J37" s="4"/>
      <c r="R37" s="2"/>
      <c r="U37" s="28"/>
      <c r="V37" s="26">
        <f>V36-60</f>
        <v>-50</v>
      </c>
    </row>
    <row r="38" spans="1:24" ht="14.25" customHeight="1" x14ac:dyDescent="0.3">
      <c r="U38" s="28" t="s">
        <v>18</v>
      </c>
      <c r="V38" s="29">
        <f>1115*2800</f>
        <v>3122000</v>
      </c>
      <c r="X38" s="16"/>
    </row>
    <row r="39" spans="1:24" ht="15" customHeight="1" x14ac:dyDescent="0.3">
      <c r="S39" s="9"/>
      <c r="T39" s="9"/>
      <c r="U39" s="28" t="s">
        <v>19</v>
      </c>
      <c r="V39" s="26"/>
      <c r="X39" s="16"/>
    </row>
    <row r="40" spans="1:24" ht="16.5" x14ac:dyDescent="0.3">
      <c r="S40" s="9"/>
      <c r="T40" s="9"/>
      <c r="U40" s="28" t="s">
        <v>20</v>
      </c>
      <c r="V40" s="42">
        <f>100-10</f>
        <v>90</v>
      </c>
      <c r="X40" s="16"/>
    </row>
    <row r="41" spans="1:24" ht="16.5" x14ac:dyDescent="0.3">
      <c r="G41" s="6"/>
      <c r="H41" s="6"/>
      <c r="S41" s="9"/>
      <c r="T41" s="9"/>
      <c r="U41" s="22" t="s">
        <v>28</v>
      </c>
      <c r="V41" s="26">
        <f>(100-10)*V36/60</f>
        <v>15</v>
      </c>
      <c r="X41" s="16"/>
    </row>
    <row r="42" spans="1:24" ht="16.5" x14ac:dyDescent="0.3">
      <c r="S42" s="9"/>
      <c r="T42" s="9"/>
      <c r="U42" s="22"/>
      <c r="V42" s="38">
        <f>V41%</f>
        <v>0.15</v>
      </c>
      <c r="X42" s="17"/>
    </row>
    <row r="43" spans="1:24" ht="16.5" x14ac:dyDescent="0.3">
      <c r="S43" s="9"/>
      <c r="T43" s="9"/>
      <c r="U43" s="22" t="s">
        <v>21</v>
      </c>
      <c r="V43" s="39">
        <f>ROUND((V38*V42),0)</f>
        <v>468300</v>
      </c>
      <c r="X43" s="17"/>
    </row>
    <row r="44" spans="1:24" ht="16.5" x14ac:dyDescent="0.3">
      <c r="S44" s="9"/>
      <c r="T44" s="9"/>
      <c r="U44" s="44" t="s">
        <v>31</v>
      </c>
      <c r="V44" s="45">
        <v>929</v>
      </c>
      <c r="W44" t="s">
        <v>33</v>
      </c>
      <c r="X44" s="17"/>
    </row>
    <row r="45" spans="1:24" ht="16.5" x14ac:dyDescent="0.3">
      <c r="U45" s="28" t="s">
        <v>13</v>
      </c>
      <c r="V45" s="26">
        <v>33700</v>
      </c>
      <c r="X45" s="18"/>
    </row>
    <row r="46" spans="1:24" ht="16.5" x14ac:dyDescent="0.3">
      <c r="P46" s="13"/>
      <c r="Q46" s="13"/>
      <c r="R46" s="13"/>
      <c r="S46" s="13"/>
      <c r="T46" s="11"/>
      <c r="U46" s="28" t="s">
        <v>22</v>
      </c>
      <c r="V46" s="29">
        <f>V45*V44</f>
        <v>31307300</v>
      </c>
      <c r="X46" s="16"/>
    </row>
    <row r="47" spans="1:24" ht="16.5" x14ac:dyDescent="0.3">
      <c r="R47" s="14"/>
      <c r="S47" s="14"/>
      <c r="U47" s="30" t="s">
        <v>23</v>
      </c>
      <c r="V47" s="31">
        <f>V46-V43</f>
        <v>30839000</v>
      </c>
      <c r="X47" s="16"/>
    </row>
    <row r="48" spans="1:24" ht="16.5" x14ac:dyDescent="0.3">
      <c r="R48" s="6"/>
      <c r="S48" s="15"/>
      <c r="U48" s="30" t="s">
        <v>24</v>
      </c>
      <c r="V48" s="31">
        <f>V47*0.9</f>
        <v>27755100</v>
      </c>
      <c r="X48" s="16"/>
    </row>
    <row r="49" spans="16:24" ht="16.5" x14ac:dyDescent="0.3">
      <c r="R49" s="6"/>
      <c r="S49" s="15"/>
      <c r="U49" s="40" t="s">
        <v>25</v>
      </c>
      <c r="V49" s="41">
        <f>V47*0.8</f>
        <v>24671200</v>
      </c>
      <c r="X49" s="16"/>
    </row>
    <row r="50" spans="16:24" ht="16.5" x14ac:dyDescent="0.3">
      <c r="R50" s="6"/>
      <c r="S50" s="15"/>
      <c r="U50" s="30" t="s">
        <v>26</v>
      </c>
      <c r="V50" s="33">
        <f>V47*0.025/12</f>
        <v>64247.916666666664</v>
      </c>
      <c r="X50" s="16"/>
    </row>
    <row r="51" spans="16:24" ht="15.75" x14ac:dyDescent="0.25">
      <c r="S51" s="9"/>
      <c r="T51" s="9"/>
      <c r="X51" s="17"/>
    </row>
    <row r="52" spans="16:24" ht="15.75" x14ac:dyDescent="0.25">
      <c r="S52" s="9"/>
      <c r="T52" s="9"/>
      <c r="X52" s="17"/>
    </row>
    <row r="53" spans="16:24" ht="15.75" x14ac:dyDescent="0.25">
      <c r="P53" s="12"/>
      <c r="S53" s="9"/>
      <c r="T53" s="10"/>
      <c r="X53" s="19"/>
    </row>
    <row r="54" spans="16:24" ht="15.75" x14ac:dyDescent="0.25">
      <c r="S54" s="10"/>
      <c r="T54" s="9"/>
      <c r="X54" s="20"/>
    </row>
    <row r="55" spans="16:24" ht="15.75" x14ac:dyDescent="0.25">
      <c r="S55" s="9"/>
      <c r="T55" s="9"/>
      <c r="X55" s="21"/>
    </row>
  </sheetData>
  <mergeCells count="2">
    <mergeCell ref="A15:R15"/>
    <mergeCell ref="A2:R2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R26" sqref="R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M23" sqref="M23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F2" sqref="F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Desk-111</cp:lastModifiedBy>
  <cp:lastPrinted>2019-11-05T06:14:02Z</cp:lastPrinted>
  <dcterms:created xsi:type="dcterms:W3CDTF">2018-02-17T10:36:41Z</dcterms:created>
  <dcterms:modified xsi:type="dcterms:W3CDTF">2024-03-15T10:00:01Z</dcterms:modified>
</cp:coreProperties>
</file>