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varna Myna\"/>
    </mc:Choice>
  </mc:AlternateContent>
  <xr:revisionPtr revIDLastSave="0" documentId="13_ncr:1_{61B6C37B-9AE3-44ED-BD65-5F214359C40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3" i="4" l="1"/>
  <c r="E28" i="4" l="1"/>
  <c r="R11" i="4" l="1"/>
  <c r="R10" i="4"/>
  <c r="R9" i="4"/>
  <c r="R8" i="4"/>
  <c r="H19" i="4" l="1"/>
  <c r="Q11" i="4" l="1"/>
  <c r="Q10" i="4"/>
  <c r="Q9" i="4"/>
  <c r="Q8" i="4"/>
  <c r="C12" i="4" l="1"/>
  <c r="C13" i="4"/>
  <c r="C14" i="4"/>
  <c r="C15" i="4"/>
  <c r="C16" i="4"/>
  <c r="C17" i="4"/>
  <c r="G30" i="4"/>
  <c r="G21" i="4"/>
  <c r="G23" i="4" s="1"/>
  <c r="Q12" i="4" l="1"/>
  <c r="P12" i="4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<sst xmlns="http://schemas.openxmlformats.org/spreadsheetml/2006/main" count="33" uniqueCount="29">
  <si>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</si>
  <si>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</si>
  <si>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</si>
  <si>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</si>
  <si>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</si>
  <si>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</si>
  <si>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</si>
  <si>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</si>
  <si>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</si>
  <si>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Built up  area (20%)</t>
  </si>
  <si>
    <t>Rate on Saleable area (20 + 20%)</t>
  </si>
  <si>
    <t>rera ca</t>
  </si>
  <si>
    <t>excl. bal</t>
  </si>
  <si>
    <t>rate</t>
  </si>
  <si>
    <t>fmv</t>
  </si>
  <si>
    <t>2 car park</t>
  </si>
  <si>
    <t>av</t>
  </si>
  <si>
    <t>sd</t>
  </si>
  <si>
    <t>rd</t>
  </si>
  <si>
    <t>bv</t>
  </si>
  <si>
    <t>Built up area (10%)</t>
  </si>
  <si>
    <t>Saleable area (10 + 20%)</t>
  </si>
  <si>
    <t>23000 on ca</t>
  </si>
  <si>
    <t>Flat No. 1406, 14th Floor, Wing - B, Ten X Habitat Raymond Realty , Village - Panchpakhadi, Thane West, Thane</t>
  </si>
  <si>
    <t>agreemetn - 22.08.19</t>
  </si>
  <si>
    <t>12.01.24</t>
  </si>
  <si>
    <t>05.01.24</t>
  </si>
  <si>
    <t>mca</t>
  </si>
  <si>
    <t>oc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</si>
</sst>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535006</xdr:colOff>
      <xdr:row>28</xdr:row>
      <xdr:rowOff>162665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371116-8E66-4FCC-A663-549478423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07806" cy="53061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E29C5-AF47-4A2E-8FBB-2504F28E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154889</xdr:colOff>
      <xdr:row>30</xdr:row>
      <xdr:rowOff>76849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FA8048-3A27-412A-9709-9C9E65E5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33289" cy="464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296933</xdr:colOff>
      <xdr:row>28</xdr:row>
      <xdr:rowOff>105508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B1CA5F-4C38-4362-A384-2D22E491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79333" cy="5249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496901</xdr:colOff>
      <xdr:row>30</xdr:row>
      <xdr:rowOff>38830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FCFB1F-6589-4212-8E57-648B08D5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9701" cy="5229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535091</xdr:colOff>
      <xdr:row>35</xdr:row>
      <xdr:rowOff>19797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0F8A39-B9F5-4630-B5F8-31A3F1DF4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117491" cy="5353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411249</xdr:colOff>
      <xdr:row>28</xdr:row>
      <xdr:rowOff>134113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868810-AC03-45DF-B11E-A96531EC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993649" cy="54681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A9E35C-886F-4BB9-B0A1-0A6AEDEA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A2C2C-BA0D-44B7-868C-BD1B25798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58F80E-CC69-4273-8E05-A2BEA54D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5" sqref="O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20</v>
      </c>
      <c r="D1" s="3" t="s">
        <v>21</v>
      </c>
      <c r="E1" s="3" t="s">
        <v>1</v>
      </c>
      <c r="F1" s="9" t="s">
        <v>8</v>
      </c>
      <c r="G1" s="9" t="s">
        <v>9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595</v>
      </c>
      <c r="C2" s="4">
        <f>B2*1.1</f>
        <v>654.5</v>
      </c>
      <c r="D2" s="4">
        <f t="shared" ref="D2:D13" si="2">C2*1.2</f>
        <v>785.4</v>
      </c>
      <c r="E2" s="5">
        <f t="shared" ref="E2:E13" si="3">R2</f>
        <v>14000000</v>
      </c>
      <c r="F2" s="10">
        <f t="shared" ref="F2:F13" si="4">ROUND((E2/B2),0)</f>
        <v>23529</v>
      </c>
      <c r="G2" s="10">
        <f t="shared" ref="G2:G13" si="5">ROUND((E2/C2),0)</f>
        <v>21390</v>
      </c>
      <c r="H2" s="10">
        <f t="shared" ref="H2:H13" si="6">ROUND((E2/D2),0)</f>
        <v>17825</v>
      </c>
      <c r="I2" s="4" t="e">
        <f>#REF!</f>
        <v>#REF!</v>
      </c>
      <c r="J2" s="4">
        <f t="shared" ref="J2:J13" si="7">S2</f>
        <v>2</v>
      </c>
      <c r="O2">
        <v>0</v>
      </c>
      <c r="P2">
        <f t="shared" ref="P2:P12" si="8">O2/1.2</f>
        <v>0</v>
      </c>
      <c r="Q2">
        <v>595</v>
      </c>
      <c r="R2" s="2">
        <v>14000000</v>
      </c>
      <c r="S2" s="8">
        <v>2</v>
      </c>
      <c r="T2" s="8"/>
    </row>
    <row r="3" spans="1:22" x14ac:dyDescent="0.25">
      <c r="A3" s="4">
        <f t="shared" si="0"/>
        <v>0</v>
      </c>
      <c r="B3" s="4">
        <f t="shared" si="1"/>
        <v>615</v>
      </c>
      <c r="C3" s="4">
        <f t="shared" ref="C3:C17" si="9">B3*1.1</f>
        <v>676.5</v>
      </c>
      <c r="D3" s="4">
        <f t="shared" si="2"/>
        <v>811.8</v>
      </c>
      <c r="E3" s="5">
        <f t="shared" si="3"/>
        <v>13400000</v>
      </c>
      <c r="F3" s="10">
        <f t="shared" si="4"/>
        <v>21789</v>
      </c>
      <c r="G3" s="10">
        <f t="shared" si="5"/>
        <v>19808</v>
      </c>
      <c r="H3" s="10">
        <f t="shared" si="6"/>
        <v>16507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615</v>
      </c>
      <c r="R3" s="2">
        <v>13400000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538</v>
      </c>
      <c r="C4" s="4">
        <f t="shared" si="9"/>
        <v>591.80000000000007</v>
      </c>
      <c r="D4" s="4">
        <f t="shared" si="2"/>
        <v>710.16000000000008</v>
      </c>
      <c r="E4" s="5">
        <f t="shared" si="3"/>
        <v>12000000</v>
      </c>
      <c r="F4" s="15">
        <f t="shared" si="4"/>
        <v>22305</v>
      </c>
      <c r="G4" s="10">
        <f t="shared" si="5"/>
        <v>20277</v>
      </c>
      <c r="H4" s="10">
        <f t="shared" si="6"/>
        <v>16898</v>
      </c>
      <c r="I4" s="10" t="e">
        <f>#REF!</f>
        <v>#REF!</v>
      </c>
      <c r="J4" s="4">
        <f t="shared" si="7"/>
        <v>13</v>
      </c>
      <c r="O4">
        <v>0</v>
      </c>
      <c r="P4">
        <f t="shared" si="8"/>
        <v>0</v>
      </c>
      <c r="Q4">
        <v>538</v>
      </c>
      <c r="R4" s="2">
        <v>12000000</v>
      </c>
      <c r="S4" s="8">
        <v>13</v>
      </c>
      <c r="T4" s="8"/>
    </row>
    <row r="5" spans="1:22" x14ac:dyDescent="0.25">
      <c r="A5" s="4">
        <f t="shared" si="0"/>
        <v>0</v>
      </c>
      <c r="B5" s="4">
        <f t="shared" si="1"/>
        <v>515</v>
      </c>
      <c r="C5" s="4">
        <f t="shared" si="9"/>
        <v>566.5</v>
      </c>
      <c r="D5" s="4">
        <f t="shared" si="2"/>
        <v>679.8</v>
      </c>
      <c r="E5" s="5">
        <f t="shared" si="3"/>
        <v>11700000</v>
      </c>
      <c r="F5" s="15">
        <f t="shared" si="4"/>
        <v>22718</v>
      </c>
      <c r="G5" s="10">
        <f t="shared" si="5"/>
        <v>20653</v>
      </c>
      <c r="H5" s="10">
        <f t="shared" si="6"/>
        <v>17211</v>
      </c>
      <c r="I5" s="10" t="e">
        <f>#REF!</f>
        <v>#REF!</v>
      </c>
      <c r="J5" s="4">
        <f t="shared" si="7"/>
        <v>5</v>
      </c>
      <c r="O5">
        <v>0</v>
      </c>
      <c r="P5">
        <f t="shared" si="8"/>
        <v>0</v>
      </c>
      <c r="Q5">
        <v>515</v>
      </c>
      <c r="R5" s="2">
        <v>11700000</v>
      </c>
      <c r="S5" s="8">
        <v>5</v>
      </c>
      <c r="T5" s="8"/>
    </row>
    <row r="6" spans="1:22" x14ac:dyDescent="0.25">
      <c r="A6" s="4">
        <f t="shared" si="0"/>
        <v>0</v>
      </c>
      <c r="B6" s="4">
        <f t="shared" si="1"/>
        <v>515</v>
      </c>
      <c r="C6" s="4">
        <f t="shared" si="9"/>
        <v>566.5</v>
      </c>
      <c r="D6" s="4">
        <f t="shared" si="2"/>
        <v>679.8</v>
      </c>
      <c r="E6" s="5">
        <f t="shared" si="3"/>
        <v>11500000</v>
      </c>
      <c r="F6" s="15">
        <f t="shared" si="4"/>
        <v>22330</v>
      </c>
      <c r="G6" s="10">
        <f t="shared" si="5"/>
        <v>20300</v>
      </c>
      <c r="H6" s="10">
        <f t="shared" si="6"/>
        <v>16917</v>
      </c>
      <c r="I6" s="10" t="e">
        <f>#REF!</f>
        <v>#REF!</v>
      </c>
      <c r="J6" s="4">
        <f t="shared" si="7"/>
        <v>5</v>
      </c>
      <c r="O6">
        <v>0</v>
      </c>
      <c r="P6">
        <f t="shared" si="8"/>
        <v>0</v>
      </c>
      <c r="Q6">
        <v>515</v>
      </c>
      <c r="R6" s="2">
        <v>11500000</v>
      </c>
      <c r="S6" s="8">
        <v>5</v>
      </c>
      <c r="T6" s="8"/>
    </row>
    <row r="7" spans="1:22" x14ac:dyDescent="0.25">
      <c r="A7" s="4">
        <f t="shared" si="0"/>
        <v>0</v>
      </c>
      <c r="B7" s="4">
        <f t="shared" si="1"/>
        <v>545</v>
      </c>
      <c r="C7" s="4">
        <f t="shared" si="9"/>
        <v>599.5</v>
      </c>
      <c r="D7" s="4">
        <f t="shared" si="2"/>
        <v>719.4</v>
      </c>
      <c r="E7" s="5">
        <f t="shared" si="3"/>
        <v>12000000</v>
      </c>
      <c r="F7" s="15">
        <f t="shared" si="4"/>
        <v>22018</v>
      </c>
      <c r="G7" s="10">
        <f t="shared" si="5"/>
        <v>20017</v>
      </c>
      <c r="H7" s="10">
        <f t="shared" si="6"/>
        <v>16681</v>
      </c>
      <c r="I7" s="10" t="e">
        <f>#REF!</f>
        <v>#REF!</v>
      </c>
      <c r="J7" s="4">
        <f t="shared" si="7"/>
        <v>15</v>
      </c>
      <c r="O7">
        <v>0</v>
      </c>
      <c r="P7">
        <f t="shared" si="8"/>
        <v>0</v>
      </c>
      <c r="Q7">
        <v>545</v>
      </c>
      <c r="R7" s="2">
        <v>12000000</v>
      </c>
      <c r="S7" s="8">
        <v>15</v>
      </c>
      <c r="T7" s="8"/>
    </row>
    <row r="8" spans="1:22" x14ac:dyDescent="0.25">
      <c r="A8" s="4">
        <f t="shared" si="0"/>
        <v>0</v>
      </c>
      <c r="B8" s="4">
        <f t="shared" si="1"/>
        <v>595</v>
      </c>
      <c r="C8" s="4">
        <f t="shared" si="9"/>
        <v>654.5</v>
      </c>
      <c r="D8" s="4">
        <f t="shared" si="2"/>
        <v>785.4</v>
      </c>
      <c r="E8" s="5">
        <f t="shared" si="3"/>
        <v>13092499</v>
      </c>
      <c r="F8" s="10">
        <f t="shared" si="4"/>
        <v>22004</v>
      </c>
      <c r="G8" s="10">
        <f t="shared" si="5"/>
        <v>20004</v>
      </c>
      <c r="H8" s="10">
        <f t="shared" si="6"/>
        <v>16670</v>
      </c>
      <c r="I8" s="10" t="e">
        <f>#REF!</f>
        <v>#REF!</v>
      </c>
      <c r="J8" s="4">
        <f t="shared" si="7"/>
        <v>7</v>
      </c>
      <c r="O8">
        <v>0</v>
      </c>
      <c r="P8">
        <f t="shared" si="8"/>
        <v>0</v>
      </c>
      <c r="Q8">
        <f>565+30</f>
        <v>595</v>
      </c>
      <c r="R8" s="2">
        <f>12207899+854600+30000</f>
        <v>13092499</v>
      </c>
      <c r="S8" s="8">
        <v>7</v>
      </c>
      <c r="T8" s="8"/>
      <c r="V8" t="s">
        <v>25</v>
      </c>
    </row>
    <row r="9" spans="1:22" x14ac:dyDescent="0.25">
      <c r="A9" s="4">
        <f t="shared" si="0"/>
        <v>0</v>
      </c>
      <c r="B9" s="4">
        <f t="shared" si="1"/>
        <v>592</v>
      </c>
      <c r="C9" s="4">
        <f t="shared" si="9"/>
        <v>651.20000000000005</v>
      </c>
      <c r="D9" s="4">
        <f t="shared" si="2"/>
        <v>781.44</v>
      </c>
      <c r="E9" s="5">
        <f t="shared" si="3"/>
        <v>11944902</v>
      </c>
      <c r="F9" s="10">
        <f t="shared" si="4"/>
        <v>20177</v>
      </c>
      <c r="G9" s="10">
        <f t="shared" si="5"/>
        <v>18343</v>
      </c>
      <c r="H9" s="10">
        <f t="shared" si="6"/>
        <v>15286</v>
      </c>
      <c r="I9" s="10" t="e">
        <f>#REF!</f>
        <v>#REF!</v>
      </c>
      <c r="J9" s="4">
        <f t="shared" si="7"/>
        <v>5</v>
      </c>
      <c r="O9">
        <v>0</v>
      </c>
      <c r="P9">
        <f t="shared" si="8"/>
        <v>0</v>
      </c>
      <c r="Q9">
        <f>562+30</f>
        <v>592</v>
      </c>
      <c r="R9" s="2">
        <f>11240402+674500+30000</f>
        <v>11944902</v>
      </c>
      <c r="S9" s="8">
        <v>5</v>
      </c>
      <c r="T9" s="8"/>
      <c r="V9" t="s">
        <v>26</v>
      </c>
    </row>
    <row r="10" spans="1:22" x14ac:dyDescent="0.25">
      <c r="A10" s="4">
        <f t="shared" si="0"/>
        <v>0</v>
      </c>
      <c r="B10" s="4">
        <f t="shared" si="1"/>
        <v>594</v>
      </c>
      <c r="C10" s="4">
        <f t="shared" si="9"/>
        <v>653.40000000000009</v>
      </c>
      <c r="D10" s="4">
        <f t="shared" si="2"/>
        <v>784.08</v>
      </c>
      <c r="E10" s="5">
        <f t="shared" si="3"/>
        <v>12630142</v>
      </c>
      <c r="F10" s="15">
        <f t="shared" si="4"/>
        <v>21263</v>
      </c>
      <c r="G10" s="10">
        <f t="shared" si="5"/>
        <v>19330</v>
      </c>
      <c r="H10" s="10">
        <f t="shared" si="6"/>
        <v>16108</v>
      </c>
      <c r="I10" s="10" t="e">
        <f>#REF!</f>
        <v>#REF!</v>
      </c>
      <c r="J10" s="4">
        <f t="shared" si="7"/>
        <v>2</v>
      </c>
      <c r="O10">
        <v>0</v>
      </c>
      <c r="P10">
        <f t="shared" si="8"/>
        <v>0</v>
      </c>
      <c r="Q10">
        <f>564+30</f>
        <v>594</v>
      </c>
      <c r="R10" s="2">
        <f>11775742+824400+30000</f>
        <v>12630142</v>
      </c>
      <c r="S10" s="8">
        <v>2</v>
      </c>
      <c r="T10" s="8"/>
      <c r="V10" t="s">
        <v>26</v>
      </c>
    </row>
    <row r="11" spans="1:22" x14ac:dyDescent="0.25">
      <c r="A11" s="4">
        <f t="shared" si="0"/>
        <v>0</v>
      </c>
      <c r="B11" s="4">
        <f t="shared" si="1"/>
        <v>545</v>
      </c>
      <c r="C11" s="4">
        <f t="shared" si="9"/>
        <v>599.5</v>
      </c>
      <c r="D11" s="4">
        <f t="shared" si="2"/>
        <v>719.4</v>
      </c>
      <c r="E11" s="5">
        <f t="shared" si="3"/>
        <v>12056960</v>
      </c>
      <c r="F11" s="10">
        <f t="shared" si="4"/>
        <v>22123</v>
      </c>
      <c r="G11" s="10">
        <f t="shared" si="5"/>
        <v>20112</v>
      </c>
      <c r="H11" s="10">
        <f t="shared" si="6"/>
        <v>16760</v>
      </c>
      <c r="I11" s="10" t="e">
        <f>#REF!</f>
        <v>#REF!</v>
      </c>
      <c r="J11" s="4">
        <f t="shared" si="7"/>
        <v>42</v>
      </c>
      <c r="O11">
        <v>0</v>
      </c>
      <c r="P11">
        <f t="shared" si="8"/>
        <v>0</v>
      </c>
      <c r="Q11">
        <f>509+36</f>
        <v>545</v>
      </c>
      <c r="R11" s="16">
        <f>11240060+786900+30000</f>
        <v>12056960</v>
      </c>
      <c r="S11" s="8">
        <v>42</v>
      </c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C16" s="4">
        <f t="shared" si="9"/>
        <v>0</v>
      </c>
    </row>
    <row r="17" spans="3:24" x14ac:dyDescent="0.25">
      <c r="C17" s="4">
        <f t="shared" si="9"/>
        <v>0</v>
      </c>
    </row>
    <row r="18" spans="3:24" x14ac:dyDescent="0.25">
      <c r="F18" s="7" t="s">
        <v>23</v>
      </c>
    </row>
    <row r="19" spans="3:24" x14ac:dyDescent="0.25">
      <c r="F19" s="7" t="s">
        <v>11</v>
      </c>
      <c r="G19">
        <v>502</v>
      </c>
      <c r="H19">
        <f>G19/10.764</f>
        <v>46.636937941285773</v>
      </c>
      <c r="I19" t="s">
        <v>15</v>
      </c>
    </row>
    <row r="20" spans="3:24" x14ac:dyDescent="0.25">
      <c r="F20" s="7" t="s">
        <v>12</v>
      </c>
      <c r="G20">
        <v>36</v>
      </c>
    </row>
    <row r="21" spans="3:24" x14ac:dyDescent="0.25">
      <c r="G21">
        <f>G20+G19</f>
        <v>538</v>
      </c>
      <c r="O21" t="s">
        <v>27</v>
      </c>
      <c r="P21">
        <v>541</v>
      </c>
    </row>
    <row r="22" spans="3:24" x14ac:dyDescent="0.25">
      <c r="F22" s="7" t="s">
        <v>13</v>
      </c>
      <c r="G22" s="6">
        <v>21700</v>
      </c>
      <c r="H22" s="6"/>
    </row>
    <row r="23" spans="3:24" x14ac:dyDescent="0.25">
      <c r="F23" s="7" t="s">
        <v>14</v>
      </c>
      <c r="G23">
        <f>G22*G21</f>
        <v>11674600</v>
      </c>
      <c r="H23">
        <f>G23*80%</f>
        <v>9339680</v>
      </c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F26" s="7" t="s">
        <v>24</v>
      </c>
      <c r="I26" t="s">
        <v>28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E27">
        <v>12200000</v>
      </c>
      <c r="F27" s="7" t="s">
        <v>16</v>
      </c>
      <c r="G27">
        <v>8395240</v>
      </c>
      <c r="I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E28">
        <f>E27/G27</f>
        <v>1.4532044348940589</v>
      </c>
      <c r="F28" s="7" t="s">
        <v>17</v>
      </c>
      <c r="G28">
        <v>587700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F29" s="7" t="s">
        <v>18</v>
      </c>
      <c r="G29">
        <v>30000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F30" s="7" t="s">
        <v>19</v>
      </c>
      <c r="G30">
        <f>SUM(G27:G29)</f>
        <v>9012940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2024-03-12T12:00:47Z</dcterms:modified>
</cp:coreProperties>
</file>