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makant Girdharilal Joshi\"/>
    </mc:Choice>
  </mc:AlternateContent>
  <xr:revisionPtr revIDLastSave="0" documentId="13_ncr:1_{3D230ABF-60F0-4BCA-BF94-6DACD6ED226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0" i="4" l="1"/>
  <c r="R9" i="4"/>
  <c r="R25" i="4" l="1"/>
  <c r="O28" i="4"/>
  <c r="Q10" i="4" l="1"/>
  <c r="Q9" i="4"/>
  <c r="H24" i="4"/>
  <c r="H32" i="4"/>
  <c r="J22" i="4"/>
  <c r="I22" i="4"/>
  <c r="H21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<sst xmlns="http://schemas.openxmlformats.org/spreadsheetml/2006/main" count="136" uniqueCount="31">
  <si>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</si>
  <si>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</si>
  <si>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</si>
  <si>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</si>
  <si>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</si>
  <si>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</si>
  <si>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</si>
  <si>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</si>
  <si>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</si>
  <si>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</si>
  <si>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</si>
  <si>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</si>
  <si>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</si>
  <si>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702, 7th Floor, Ashwood , Acme Ozone, Gladys Alwares Road, Khewra Circle, Village - Chitalsar, Manpada,</t>
  </si>
  <si>
    <t>ca</t>
  </si>
  <si>
    <t>Wardrobe</t>
  </si>
  <si>
    <t>bua</t>
  </si>
  <si>
    <t>fmv</t>
  </si>
  <si>
    <t>agreemetn  - 2015</t>
  </si>
  <si>
    <t>av</t>
  </si>
  <si>
    <t>sd</t>
  </si>
  <si>
    <t>rd</t>
  </si>
  <si>
    <t>bv</t>
  </si>
  <si>
    <t>rate on ca</t>
  </si>
  <si>
    <t>14.02.24</t>
  </si>
  <si>
    <t>30.10.23</t>
  </si>
  <si>
    <t>20000 on ca</t>
  </si>
  <si>
    <t>incl. car parking</t>
  </si>
  <si>
    <t>OC - 2014</t>
  </si>
  <si>
    <t>Previous report - 2021</t>
  </si>
  <si>
    <t>1.53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</si>
</sst>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202010</xdr:colOff>
      <xdr:row>40</xdr:row>
      <xdr:rowOff>58158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07062-B7E0-418C-8FA4-6E894DEF1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22810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125799</xdr:colOff>
      <xdr:row>43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8E0274-62A5-4C49-B306-15A248433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146599" cy="7211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535006</xdr:colOff>
      <xdr:row>30</xdr:row>
      <xdr:rowOff>124613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59248-95C8-4C9D-BE19-97B097E1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507806" cy="56491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363702</xdr:colOff>
      <xdr:row>30</xdr:row>
      <xdr:rowOff>67409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972B6-9B83-447D-9D3E-24222198E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55702" cy="5258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573196</xdr:colOff>
      <xdr:row>35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C8EB2-5214-4808-816F-18D02B9F4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155596" cy="54585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58775</xdr:colOff>
      <xdr:row>29</xdr:row>
      <xdr:rowOff>19824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3D56C-B520-4942-A18A-212A55307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641175" cy="5544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497581</xdr:colOff>
      <xdr:row>42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99CE90-50E9-4EF8-AEE6-726FDB53E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47181" cy="7811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ABDE3-9D3C-44A4-9E21-E1590148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20711F-21EA-4BC7-9194-3B0BAD8B9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1" sqref="D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970</v>
      </c>
      <c r="C2" s="4">
        <f>B2*1.2</f>
        <v>1164</v>
      </c>
      <c r="D2" s="4">
        <f t="shared" ref="D2:D13" si="2">C2*1.2</f>
        <v>1396.8</v>
      </c>
      <c r="E2" s="5">
        <f t="shared" ref="E2:E13" si="3">R2</f>
        <v>18500000</v>
      </c>
      <c r="F2" s="15">
        <f t="shared" ref="F2:F13" si="4">ROUND((E2/B2),0)</f>
        <v>19072</v>
      </c>
      <c r="G2" s="10">
        <f t="shared" ref="G2:G13" si="5">ROUND((E2/C2),0)</f>
        <v>15893</v>
      </c>
      <c r="H2" s="10">
        <f t="shared" ref="H2:H13" si="6">ROUND((E2/D2),0)</f>
        <v>13245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970</v>
      </c>
      <c r="R2" s="2">
        <v>18500000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800</v>
      </c>
      <c r="C3" s="4">
        <f t="shared" ref="C3:C15" si="9">B3*1.2</f>
        <v>960</v>
      </c>
      <c r="D3" s="4">
        <f t="shared" si="2"/>
        <v>1152</v>
      </c>
      <c r="E3" s="5">
        <f t="shared" si="3"/>
        <v>14500000</v>
      </c>
      <c r="F3" s="10">
        <f t="shared" si="4"/>
        <v>18125</v>
      </c>
      <c r="G3" s="10">
        <f t="shared" si="5"/>
        <v>15104</v>
      </c>
      <c r="H3" s="10">
        <f t="shared" si="6"/>
        <v>12587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800</v>
      </c>
      <c r="R3" s="2">
        <v>14500000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900</v>
      </c>
      <c r="C4" s="4">
        <f t="shared" si="9"/>
        <v>1080</v>
      </c>
      <c r="D4" s="4">
        <f t="shared" si="2"/>
        <v>1296</v>
      </c>
      <c r="E4" s="5">
        <f t="shared" si="3"/>
        <v>18500000</v>
      </c>
      <c r="F4" s="15">
        <f t="shared" si="4"/>
        <v>20556</v>
      </c>
      <c r="G4" s="10">
        <f t="shared" si="5"/>
        <v>17130</v>
      </c>
      <c r="H4" s="10">
        <f t="shared" si="6"/>
        <v>14275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900</v>
      </c>
      <c r="R4" s="2">
        <v>18500000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900</v>
      </c>
      <c r="C5" s="4">
        <f t="shared" si="9"/>
        <v>1080</v>
      </c>
      <c r="D5" s="4">
        <f t="shared" si="2"/>
        <v>1296</v>
      </c>
      <c r="E5" s="5">
        <f t="shared" si="3"/>
        <v>17500000</v>
      </c>
      <c r="F5" s="15">
        <f t="shared" si="4"/>
        <v>19444</v>
      </c>
      <c r="G5" s="10">
        <f t="shared" si="5"/>
        <v>16204</v>
      </c>
      <c r="H5" s="10">
        <f t="shared" si="6"/>
        <v>13503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900</v>
      </c>
      <c r="R5" s="2">
        <v>17500000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939</v>
      </c>
      <c r="C6" s="4">
        <f t="shared" si="9"/>
        <v>1126.8</v>
      </c>
      <c r="D6" s="4">
        <f t="shared" si="2"/>
        <v>1352.1599999999999</v>
      </c>
      <c r="E6" s="5">
        <f t="shared" si="3"/>
        <v>17500000</v>
      </c>
      <c r="F6" s="10">
        <f t="shared" si="4"/>
        <v>18637</v>
      </c>
      <c r="G6" s="10">
        <f t="shared" si="5"/>
        <v>15531</v>
      </c>
      <c r="H6" s="10">
        <f t="shared" si="6"/>
        <v>12942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939</v>
      </c>
      <c r="R6" s="2">
        <v>17500000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902</v>
      </c>
      <c r="C7" s="4">
        <f t="shared" si="9"/>
        <v>1082.3999999999999</v>
      </c>
      <c r="D7" s="4">
        <f t="shared" si="2"/>
        <v>1298.8799999999999</v>
      </c>
      <c r="E7" s="5">
        <f t="shared" si="3"/>
        <v>16000000</v>
      </c>
      <c r="F7" s="10">
        <f t="shared" si="4"/>
        <v>17738</v>
      </c>
      <c r="G7" s="10">
        <f t="shared" si="5"/>
        <v>14782</v>
      </c>
      <c r="H7" s="10">
        <f t="shared" si="6"/>
        <v>12318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902</v>
      </c>
      <c r="R7" s="2">
        <v>16000000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889</v>
      </c>
      <c r="C8" s="4">
        <f t="shared" si="9"/>
        <v>1066.8</v>
      </c>
      <c r="D8" s="4">
        <f t="shared" si="2"/>
        <v>1280.1599999999999</v>
      </c>
      <c r="E8" s="5">
        <f t="shared" si="3"/>
        <v>17500000</v>
      </c>
      <c r="F8" s="15">
        <f t="shared" si="4"/>
        <v>19685</v>
      </c>
      <c r="G8" s="10">
        <f t="shared" si="5"/>
        <v>16404</v>
      </c>
      <c r="H8" s="10">
        <f t="shared" si="6"/>
        <v>13670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889</v>
      </c>
      <c r="R8" s="2">
        <v>17500000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757</v>
      </c>
      <c r="C9" s="4">
        <f t="shared" si="9"/>
        <v>908.4</v>
      </c>
      <c r="D9" s="4">
        <f t="shared" si="2"/>
        <v>1090.08</v>
      </c>
      <c r="E9" s="5">
        <f t="shared" si="3"/>
        <v>14589000</v>
      </c>
      <c r="F9" s="15">
        <f t="shared" si="4"/>
        <v>19272</v>
      </c>
      <c r="G9" s="10">
        <f t="shared" si="5"/>
        <v>16060</v>
      </c>
      <c r="H9" s="10">
        <f t="shared" si="6"/>
        <v>13383</v>
      </c>
      <c r="I9" s="4" t="e">
        <f>#REF!</f>
        <v>#REF!</v>
      </c>
      <c r="J9" s="4">
        <f t="shared" si="7"/>
        <v>11</v>
      </c>
      <c r="O9">
        <v>0</v>
      </c>
      <c r="P9">
        <f t="shared" si="8"/>
        <v>0</v>
      </c>
      <c r="Q9">
        <f>730+27</f>
        <v>757</v>
      </c>
      <c r="R9" s="2">
        <f>13700000+859000+30000</f>
        <v>14589000</v>
      </c>
      <c r="S9" s="8">
        <v>11</v>
      </c>
      <c r="T9" s="8" t="s">
        <v>24</v>
      </c>
    </row>
    <row r="10" spans="1:20" x14ac:dyDescent="0.25">
      <c r="A10" s="4">
        <f t="shared" si="0"/>
        <v>0</v>
      </c>
      <c r="B10" s="4">
        <f t="shared" si="1"/>
        <v>757</v>
      </c>
      <c r="C10" s="4">
        <f t="shared" si="9"/>
        <v>908.4</v>
      </c>
      <c r="D10" s="4">
        <f t="shared" si="2"/>
        <v>1090.08</v>
      </c>
      <c r="E10" s="5">
        <f t="shared" si="3"/>
        <v>13405000</v>
      </c>
      <c r="F10" s="10">
        <f t="shared" si="4"/>
        <v>17708</v>
      </c>
      <c r="G10" s="10">
        <f t="shared" si="5"/>
        <v>14757</v>
      </c>
      <c r="H10" s="10">
        <f t="shared" si="6"/>
        <v>12297</v>
      </c>
      <c r="I10" s="4" t="e">
        <f>#REF!</f>
        <v>#REF!</v>
      </c>
      <c r="J10" s="4">
        <f t="shared" si="7"/>
        <v>4</v>
      </c>
      <c r="O10">
        <v>0</v>
      </c>
      <c r="P10">
        <f t="shared" si="8"/>
        <v>0</v>
      </c>
      <c r="Q10">
        <f>730+27</f>
        <v>757</v>
      </c>
      <c r="R10" s="2">
        <f>12500000+875000+30000</f>
        <v>13405000</v>
      </c>
      <c r="S10" s="8">
        <v>4</v>
      </c>
      <c r="T10" s="8" t="s">
        <v>25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867</v>
      </c>
    </row>
    <row r="20" spans="7:24" x14ac:dyDescent="0.25">
      <c r="G20" t="s">
        <v>15</v>
      </c>
      <c r="H20">
        <v>36</v>
      </c>
    </row>
    <row r="21" spans="7:24" x14ac:dyDescent="0.25">
      <c r="H21">
        <f>H20+H19</f>
        <v>903</v>
      </c>
    </row>
    <row r="22" spans="7:24" x14ac:dyDescent="0.25">
      <c r="G22" s="6" t="s">
        <v>16</v>
      </c>
      <c r="H22" s="6">
        <v>1084</v>
      </c>
      <c r="I22">
        <f>100.66*10.764</f>
        <v>1083.50424</v>
      </c>
      <c r="J22">
        <f>I22/H21</f>
        <v>1.1998939534883721</v>
      </c>
    </row>
    <row r="23" spans="7:24" x14ac:dyDescent="0.25">
      <c r="G23" t="s">
        <v>23</v>
      </c>
      <c r="H23">
        <v>18800</v>
      </c>
    </row>
    <row r="24" spans="7:24" x14ac:dyDescent="0.25">
      <c r="G24" t="s">
        <v>17</v>
      </c>
      <c r="H24">
        <f>H23*H21</f>
        <v>16976400</v>
      </c>
      <c r="I24" t="s">
        <v>27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 t="s">
        <v>29</v>
      </c>
      <c r="P25" s="11"/>
      <c r="Q25" s="14"/>
      <c r="R25" s="14">
        <f>1.7-1.53</f>
        <v>0.16999999999999993</v>
      </c>
      <c r="T25" s="14"/>
      <c r="U25" s="14"/>
      <c r="V25" s="11"/>
      <c r="W25" s="11"/>
      <c r="X25" s="11"/>
    </row>
    <row r="26" spans="7:24" x14ac:dyDescent="0.25">
      <c r="O26" t="s">
        <v>30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 t="s">
        <v>26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O28">
        <f>1.53*1.1</f>
        <v>1.6830000000000003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H29">
        <v>12900000</v>
      </c>
      <c r="I29" t="s">
        <v>28</v>
      </c>
      <c r="P29" s="11"/>
      <c r="Q29" s="8"/>
      <c r="R29" s="11"/>
      <c r="T29" s="11"/>
      <c r="U29" s="11"/>
      <c r="V29" s="11"/>
      <c r="W29" s="11"/>
      <c r="X29" s="11"/>
    </row>
    <row r="30" spans="7:24" x14ac:dyDescent="0.25">
      <c r="G30" t="s">
        <v>20</v>
      </c>
      <c r="H30">
        <v>774000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21</v>
      </c>
      <c r="H31">
        <v>30000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22</v>
      </c>
      <c r="H32">
        <f>SUM(H29:H31)</f>
        <v>13704000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2024-03-12T06:07:47Z</dcterms:modified>
</cp:coreProperties>
</file>