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Mohammed Ali Road Branch\Jagruti Hitesh Gandhi\"/>
    </mc:Choice>
  </mc:AlternateContent>
  <xr:revisionPtr revIDLastSave="0" documentId="13_ncr:1_{81089A64-75DF-4FBF-B8A7-3590AFAC4597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Q7" i="4" l="1"/>
  <c r="P5" i="4" l="1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B7" i="4"/>
  <c r="C7" i="4" s="1"/>
  <c r="D7" i="4" s="1"/>
  <c r="Q8" i="4"/>
  <c r="B8" i="4" s="1"/>
  <c r="C8" i="4" s="1"/>
  <c r="D8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<sst xmlns="http://schemas.openxmlformats.org/spreadsheetml/2006/main" count="133" uniqueCount="92">
  <si>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</si>
  <si>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</si>
  <si>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</si>
  <si>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</si>
  <si>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</si>
  <si>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</si>
  <si>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</si>
  <si>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</si>
  <si>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</si>
  <si>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</si>
  <si>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</si>
  <si>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</si>
  <si>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</si>
  <si>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</si>
  <si>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</si>
  <si>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</si>
  <si>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</si>
  <si>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</si>
  <si>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</si>
  <si>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</si>
  <si>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</si>
  <si>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</si>
  <si>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</si>
  <si>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</si>
  <si>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</si>
  <si>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</si>
  <si>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</si>
  <si>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</si>
  <si>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</si>
  <si>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</si>
  <si>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</si>
  <si>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</si>
  <si>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</si>
  <si>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</si>
  <si>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</si>
  <si>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</si>
  <si>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</si>
  <si>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</si>
  <si>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</si>
  <si>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</si>
  <si>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</si>
  <si>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</si>
  <si>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</si>
  <si>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</si>
  <si>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</si>
  <si>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</si>
  <si>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</si>
  <si>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</si>
  <si>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</si>
  <si>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</si>
  <si>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</si>
  <si>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</si>
  <si>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</si>
  <si>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</si>
  <si>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</si>
  <si>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</si>
  <si>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</si>
  <si>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</si>
  <si>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</si>
  <si>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</si>
  <si>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</si>
  <si>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</si>
  <si>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</si>
  <si>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</si>
  <si>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</si>
  <si>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</si>
  <si>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</si>
  <si>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</si>
  <si>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</si>
  <si>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</si>
  <si>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</si>
  <si>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</si>
  <si>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</si>
  <si>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</si>
  <si>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</si>
  <si>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</si>
  <si>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</si>
  <si>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</si>
  <si>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</si>
  <si>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</si>
  <si>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</si>
  <si>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</si>
  <si>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</si>
  <si>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</si>
  <si>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</si>
  <si>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30.07.2019</t>
  </si>
  <si>
    <t>IGR-24.03.23</t>
  </si>
  <si>
    <t>IGR-08.03.23</t>
  </si>
  <si>
    <t>IGR-06.02.23</t>
  </si>
  <si>
    <t>IGR-04.02.22</t>
  </si>
  <si>
    <t>ACA</t>
  </si>
  <si>
    <t>YOC - 1985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</si>
</sst>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0E9FC6-8615-4DE9-9C7A-9940BEFAD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A43BD8-0905-4A4C-ACD8-B2793F6F2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6885DA-9AFF-4150-9680-B9255EC4A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AD345C-7DF3-4A44-BDBA-20BA5A2A4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C0AE28-6F97-4BB1-ADF7-E984116A3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FDF6AD-E11A-4CB2-B275-D32E54275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8BB64B-4A8B-442B-9C49-2A038CE6E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07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30621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632465-071F-4CF4-BC85-388DE1CA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61021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195867.40099999998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225267.40099999998</v>
      </c>
      <c r="D9" s="63" t="s">
        <v>62</v>
      </c>
      <c r="E9" s="64">
        <f>C9/10.764</f>
        <v>20927.852192493498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1985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39</v>
      </c>
      <c r="D13" s="70">
        <f>D12-C13</f>
        <v>61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7" sqref="C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19300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39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21</v>
      </c>
      <c r="D8" s="26">
        <v>1985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58.5</v>
      </c>
      <c r="D10" s="26"/>
      <c r="F10" s="19"/>
    </row>
    <row r="11" spans="1:6" x14ac:dyDescent="0.25">
      <c r="A11" s="16"/>
      <c r="B11" s="27"/>
      <c r="C11" s="28">
        <f>C10%</f>
        <v>0.58499999999999996</v>
      </c>
      <c r="D11" s="28"/>
      <c r="F11" s="19"/>
    </row>
    <row r="12" spans="1:6" x14ac:dyDescent="0.25">
      <c r="A12" s="16" t="s">
        <v>21</v>
      </c>
      <c r="B12" s="20"/>
      <c r="C12" s="21">
        <f>C6*C11</f>
        <v>1579.5</v>
      </c>
      <c r="D12" s="24"/>
      <c r="F12" s="19"/>
    </row>
    <row r="13" spans="1:6" x14ac:dyDescent="0.25">
      <c r="A13" s="16" t="s">
        <v>22</v>
      </c>
      <c r="B13" s="20"/>
      <c r="C13" s="21">
        <f>C6-C12</f>
        <v>1120.5</v>
      </c>
      <c r="D13" s="24"/>
      <c r="F13" s="19"/>
    </row>
    <row r="14" spans="1:6" x14ac:dyDescent="0.25">
      <c r="A14" s="16" t="s">
        <v>15</v>
      </c>
      <c r="B14" s="20"/>
      <c r="C14" s="21">
        <f>C5</f>
        <v>19300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C14+C13+0.5</f>
        <v>20421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246</v>
      </c>
      <c r="D18" s="26"/>
      <c r="F18" s="19"/>
    </row>
    <row r="19" spans="1:6" x14ac:dyDescent="0.25">
      <c r="A19" s="16" t="s">
        <v>74</v>
      </c>
      <c r="B19" s="6"/>
      <c r="C19" s="32">
        <f>C18*C16</f>
        <v>5023566</v>
      </c>
      <c r="D19" s="33"/>
      <c r="E19" s="70"/>
      <c r="F19" s="34"/>
    </row>
    <row r="20" spans="1:6" x14ac:dyDescent="0.25">
      <c r="A20" s="16" t="s">
        <v>24</v>
      </c>
      <c r="C20" s="35">
        <f>C19*90%</f>
        <v>4521209.4000000004</v>
      </c>
      <c r="D20" s="32"/>
      <c r="F20" s="19"/>
    </row>
    <row r="21" spans="1:6" x14ac:dyDescent="0.25">
      <c r="A21" s="16" t="s">
        <v>25</v>
      </c>
      <c r="C21" s="35">
        <f>C19*80%</f>
        <v>4018852.8000000003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664200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10465.762500000001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N34" sqref="N3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286.14299999999997</v>
      </c>
      <c r="C2" s="4">
        <f t="shared" ref="C2:C16" si="1">B2*1.2</f>
        <v>343.37159999999994</v>
      </c>
      <c r="D2" s="4">
        <f t="shared" ref="D2:D16" si="2">C2*1.2</f>
        <v>412.04591999999991</v>
      </c>
      <c r="E2" s="5">
        <f t="shared" ref="E2:E16" si="3">R2</f>
        <v>6200000</v>
      </c>
      <c r="F2" s="4">
        <f t="shared" ref="F2:F15" si="4">ROUND((E2/B2),0)</f>
        <v>21667</v>
      </c>
      <c r="G2" s="77">
        <f t="shared" ref="G2:G15" si="5">ROUND((E2/C2),0)</f>
        <v>18056</v>
      </c>
      <c r="H2" s="77">
        <f t="shared" ref="H2:H15" si="6">ROUND((E2/D2),0)</f>
        <v>15047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>31.9*10.764</f>
        <v>343.37159999999994</v>
      </c>
      <c r="Q2" s="7">
        <f t="shared" ref="Q2:Q10" si="9">P2/1.2</f>
        <v>286.14299999999997</v>
      </c>
      <c r="R2" s="78">
        <v>6200000</v>
      </c>
      <c r="S2" s="78" t="s">
        <v>86</v>
      </c>
    </row>
    <row r="3" spans="1:19" x14ac:dyDescent="0.25">
      <c r="A3" s="4">
        <v>2</v>
      </c>
      <c r="B3" s="4">
        <f t="shared" si="0"/>
        <v>198.1473</v>
      </c>
      <c r="C3" s="4">
        <f t="shared" si="1"/>
        <v>237.77676</v>
      </c>
      <c r="D3" s="4">
        <f t="shared" si="2"/>
        <v>285.332112</v>
      </c>
      <c r="E3" s="5">
        <f t="shared" si="3"/>
        <v>2999500</v>
      </c>
      <c r="F3" s="4">
        <f t="shared" si="4"/>
        <v>15138</v>
      </c>
      <c r="G3" s="4">
        <f t="shared" si="5"/>
        <v>12615</v>
      </c>
      <c r="H3" s="4">
        <f t="shared" si="6"/>
        <v>10512</v>
      </c>
      <c r="I3" s="4">
        <f t="shared" si="7"/>
        <v>0</v>
      </c>
      <c r="J3" s="4">
        <f t="shared" si="8"/>
        <v>0</v>
      </c>
      <c r="O3">
        <v>0</v>
      </c>
      <c r="P3">
        <f>22.09*10.764</f>
        <v>237.77676</v>
      </c>
      <c r="Q3">
        <f t="shared" si="9"/>
        <v>198.1473</v>
      </c>
      <c r="R3" s="2">
        <v>2999500</v>
      </c>
      <c r="S3" s="2" t="s">
        <v>87</v>
      </c>
    </row>
    <row r="4" spans="1:19" x14ac:dyDescent="0.25">
      <c r="A4" s="4">
        <v>3</v>
      </c>
      <c r="B4" s="4">
        <f t="shared" si="0"/>
        <v>71.666666666666671</v>
      </c>
      <c r="C4" s="4">
        <f t="shared" si="1"/>
        <v>86</v>
      </c>
      <c r="D4" s="4">
        <f t="shared" si="2"/>
        <v>103.2</v>
      </c>
      <c r="E4" s="5">
        <f t="shared" si="3"/>
        <v>1448000</v>
      </c>
      <c r="F4" s="4">
        <f t="shared" si="4"/>
        <v>20205</v>
      </c>
      <c r="G4" s="79">
        <f t="shared" si="5"/>
        <v>16837</v>
      </c>
      <c r="H4" s="79">
        <f t="shared" si="6"/>
        <v>14031</v>
      </c>
      <c r="I4" s="79">
        <f t="shared" si="7"/>
        <v>0</v>
      </c>
      <c r="J4" s="79">
        <f t="shared" si="8"/>
        <v>0</v>
      </c>
      <c r="K4" s="80"/>
      <c r="L4" s="80"/>
      <c r="M4" s="80"/>
      <c r="N4" s="80"/>
      <c r="O4" s="80">
        <v>0</v>
      </c>
      <c r="P4" s="80">
        <v>86</v>
      </c>
      <c r="Q4" s="80">
        <f t="shared" si="9"/>
        <v>71.666666666666671</v>
      </c>
      <c r="R4" s="81">
        <v>1448000</v>
      </c>
      <c r="S4" s="81" t="s">
        <v>88</v>
      </c>
    </row>
    <row r="5" spans="1:19" x14ac:dyDescent="0.25">
      <c r="A5" s="4">
        <v>4</v>
      </c>
      <c r="B5" s="4">
        <f t="shared" si="0"/>
        <v>622.15919999999994</v>
      </c>
      <c r="C5" s="4">
        <f t="shared" si="1"/>
        <v>746.59103999999991</v>
      </c>
      <c r="D5" s="4">
        <f t="shared" si="2"/>
        <v>895.90924799999982</v>
      </c>
      <c r="E5" s="5">
        <f t="shared" si="3"/>
        <v>13500000</v>
      </c>
      <c r="F5" s="4">
        <f t="shared" si="4"/>
        <v>21699</v>
      </c>
      <c r="G5" s="77">
        <f t="shared" si="5"/>
        <v>18082</v>
      </c>
      <c r="H5" s="77">
        <f t="shared" si="6"/>
        <v>15068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>69.36*10.764</f>
        <v>746.59103999999991</v>
      </c>
      <c r="Q5" s="7">
        <f t="shared" si="9"/>
        <v>622.15919999999994</v>
      </c>
      <c r="R5" s="78">
        <v>13500000</v>
      </c>
      <c r="S5" s="78" t="s">
        <v>89</v>
      </c>
    </row>
    <row r="6" spans="1:19" x14ac:dyDescent="0.25">
      <c r="A6" s="4">
        <v>5</v>
      </c>
      <c r="B6" s="4">
        <f t="shared" si="0"/>
        <v>233.33333333333334</v>
      </c>
      <c r="C6" s="4">
        <f t="shared" si="1"/>
        <v>280</v>
      </c>
      <c r="D6" s="4">
        <f t="shared" si="2"/>
        <v>336</v>
      </c>
      <c r="E6" s="5">
        <f t="shared" si="3"/>
        <v>7000000</v>
      </c>
      <c r="F6" s="4">
        <f t="shared" si="4"/>
        <v>30000</v>
      </c>
      <c r="G6" s="4">
        <f t="shared" si="5"/>
        <v>25000</v>
      </c>
      <c r="H6" s="4">
        <f t="shared" si="6"/>
        <v>20833</v>
      </c>
      <c r="I6" s="4">
        <f t="shared" si="7"/>
        <v>0</v>
      </c>
      <c r="J6" s="4">
        <f t="shared" si="8"/>
        <v>0</v>
      </c>
      <c r="O6">
        <v>0</v>
      </c>
      <c r="P6">
        <v>280</v>
      </c>
      <c r="Q6">
        <f t="shared" si="9"/>
        <v>233.33333333333334</v>
      </c>
      <c r="R6" s="2">
        <v>7000000</v>
      </c>
      <c r="S6" s="2"/>
    </row>
    <row r="7" spans="1:19" x14ac:dyDescent="0.25">
      <c r="A7" s="4">
        <v>6</v>
      </c>
      <c r="B7" s="4">
        <f t="shared" si="0"/>
        <v>270</v>
      </c>
      <c r="C7" s="4">
        <f t="shared" si="1"/>
        <v>324</v>
      </c>
      <c r="D7" s="4">
        <f t="shared" si="2"/>
        <v>388.8</v>
      </c>
      <c r="E7" s="5">
        <f t="shared" si="3"/>
        <v>6500000</v>
      </c>
      <c r="F7" s="4">
        <f t="shared" si="4"/>
        <v>24074</v>
      </c>
      <c r="G7" s="77">
        <f t="shared" si="5"/>
        <v>20062</v>
      </c>
      <c r="H7" s="77">
        <f t="shared" si="6"/>
        <v>16718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v>324</v>
      </c>
      <c r="Q7" s="7">
        <f>P7/1.2</f>
        <v>270</v>
      </c>
      <c r="R7" s="78">
        <v>6500000</v>
      </c>
      <c r="S7" s="2"/>
    </row>
    <row r="8" spans="1:19" x14ac:dyDescent="0.25">
      <c r="A8" s="4">
        <v>7</v>
      </c>
      <c r="B8" s="4">
        <f t="shared" si="0"/>
        <v>208.33333333333334</v>
      </c>
      <c r="C8" s="4">
        <f t="shared" si="1"/>
        <v>250</v>
      </c>
      <c r="D8" s="4">
        <f t="shared" si="2"/>
        <v>300</v>
      </c>
      <c r="E8" s="5">
        <f t="shared" si="3"/>
        <v>5500000</v>
      </c>
      <c r="F8" s="4">
        <f t="shared" si="4"/>
        <v>26400</v>
      </c>
      <c r="G8" s="77">
        <f t="shared" si="5"/>
        <v>22000</v>
      </c>
      <c r="H8" s="77">
        <f t="shared" si="6"/>
        <v>18333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v>250</v>
      </c>
      <c r="Q8" s="7">
        <f t="shared" si="9"/>
        <v>208.33333333333334</v>
      </c>
      <c r="R8" s="78">
        <v>5500000</v>
      </c>
      <c r="S8" s="2"/>
    </row>
    <row r="9" spans="1:19" x14ac:dyDescent="0.25">
      <c r="A9" s="4">
        <v>8</v>
      </c>
      <c r="B9" s="4">
        <f t="shared" si="0"/>
        <v>350</v>
      </c>
      <c r="C9" s="4">
        <f t="shared" si="1"/>
        <v>420</v>
      </c>
      <c r="D9" s="4">
        <f t="shared" si="2"/>
        <v>504</v>
      </c>
      <c r="E9" s="5">
        <f t="shared" si="3"/>
        <v>9000000</v>
      </c>
      <c r="F9" s="4">
        <f t="shared" si="4"/>
        <v>25714</v>
      </c>
      <c r="G9" s="4">
        <f t="shared" si="5"/>
        <v>21429</v>
      </c>
      <c r="H9" s="4">
        <f t="shared" si="6"/>
        <v>17857</v>
      </c>
      <c r="I9" s="4">
        <f t="shared" si="7"/>
        <v>0</v>
      </c>
      <c r="J9" s="4">
        <f t="shared" si="8"/>
        <v>0</v>
      </c>
      <c r="O9">
        <v>0</v>
      </c>
      <c r="P9">
        <f t="shared" ref="P9:P10" si="10">O9/1.2</f>
        <v>0</v>
      </c>
      <c r="Q9">
        <v>350</v>
      </c>
      <c r="R9" s="2">
        <v>9000000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91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210</v>
      </c>
    </row>
    <row r="28" spans="1:19" s="10" customFormat="1" x14ac:dyDescent="0.25">
      <c r="C28" s="72" t="s">
        <v>75</v>
      </c>
      <c r="D28" s="72" t="s">
        <v>85</v>
      </c>
      <c r="F28" s="57" t="s">
        <v>90</v>
      </c>
      <c r="G28" s="57">
        <v>205</v>
      </c>
    </row>
    <row r="29" spans="1:19" s="10" customFormat="1" x14ac:dyDescent="0.25">
      <c r="C29" s="72" t="s">
        <v>1</v>
      </c>
      <c r="D29" s="72">
        <v>3950000</v>
      </c>
      <c r="F29" s="57" t="s">
        <v>72</v>
      </c>
      <c r="G29" s="57">
        <v>246</v>
      </c>
      <c r="H29" s="10">
        <f>G29/G28</f>
        <v>1.2</v>
      </c>
    </row>
    <row r="30" spans="1:19" s="10" customFormat="1" x14ac:dyDescent="0.25">
      <c r="F30" s="57" t="s">
        <v>73</v>
      </c>
      <c r="G30" s="57">
        <v>20000</v>
      </c>
    </row>
    <row r="31" spans="1:19" s="10" customFormat="1" x14ac:dyDescent="0.25">
      <c r="C31" s="75"/>
      <c r="D31" s="75"/>
      <c r="F31" s="75" t="s">
        <v>74</v>
      </c>
      <c r="G31" s="75">
        <f>G29*G30</f>
        <v>4920000</v>
      </c>
      <c r="H31" s="10">
        <f>G31/D29</f>
        <v>1.2455696202531645</v>
      </c>
    </row>
    <row r="32" spans="1:19" s="10" customFormat="1" x14ac:dyDescent="0.25">
      <c r="C32" s="75"/>
      <c r="D32" s="75"/>
      <c r="F32" s="75" t="s">
        <v>24</v>
      </c>
      <c r="G32" s="75">
        <f>G31*90%</f>
        <v>4428000</v>
      </c>
    </row>
    <row r="33" spans="3:7" s="10" customFormat="1" x14ac:dyDescent="0.25">
      <c r="C33" s="75"/>
      <c r="D33" s="75"/>
      <c r="F33" s="75" t="s">
        <v>25</v>
      </c>
      <c r="G33" s="75">
        <f>G31*80%</f>
        <v>3936000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2024-03-13T09:40:53Z</dcterms:modified>
</cp:coreProperties>
</file>