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Pune Head Office\Sankalp Vikram Mehta\"/>
    </mc:Choice>
  </mc:AlternateContent>
  <xr:revisionPtr revIDLastSave="0" documentId="13_ncr:1_{B909ED13-D731-4AD7-B2D1-7E9CCD26E64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H29" i="4" l="1"/>
  <c r="G28" i="4"/>
  <c r="Q3" i="4"/>
  <c r="Q4" i="4"/>
  <c r="C5" i="25" l="1"/>
  <c r="Q2" i="4"/>
  <c r="B2" i="4" s="1"/>
  <c r="C2" i="4" s="1"/>
  <c r="B3" i="4"/>
  <c r="C3" i="4" s="1"/>
  <c r="D3" i="4" s="1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s="1"/>
  <c r="D16" i="23"/>
  <c r="C21" i="23"/>
  <c r="C20" i="23" l="1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<sst xmlns="http://schemas.openxmlformats.org/spreadsheetml/2006/main" count="129" uniqueCount="87">
  <si>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</si>
  <si>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</si>
  <si>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</si>
  <si>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</si>
  <si>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</si>
  <si>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</si>
  <si>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</si>
  <si>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</si>
  <si>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</si>
  <si>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</si>
  <si>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</si>
  <si>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</si>
  <si>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</si>
  <si>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</si>
  <si>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</si>
  <si>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</si>
  <si>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</si>
  <si>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</si>
  <si>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</si>
  <si>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</si>
  <si>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</si>
  <si>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</si>
  <si>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</si>
  <si>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</si>
  <si>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</si>
  <si>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</si>
  <si>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</si>
  <si>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</si>
  <si>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</si>
  <si>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</si>
  <si>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</si>
  <si>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</si>
  <si>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</si>
  <si>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</si>
  <si>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</si>
  <si>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</si>
  <si>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</si>
  <si>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</si>
  <si>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</si>
  <si>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</si>
  <si>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</si>
  <si>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</si>
  <si>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</si>
  <si>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</si>
  <si>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</si>
  <si>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</si>
  <si>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</si>
  <si>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</si>
  <si>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</si>
  <si>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</si>
  <si>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</si>
  <si>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</si>
  <si>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</si>
  <si>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</si>
  <si>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</si>
  <si>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</si>
  <si>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</si>
  <si>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</si>
  <si>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</si>
  <si>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</si>
  <si>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</si>
  <si>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</si>
  <si>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</si>
  <si>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</si>
  <si>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</si>
  <si>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</si>
  <si>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</si>
  <si>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</si>
  <si>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</si>
  <si>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</si>
  <si>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</si>
  <si>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</si>
  <si>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</si>
  <si>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</si>
  <si>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</si>
  <si>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</si>
  <si>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</si>
  <si>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</si>
  <si>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</si>
  <si>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</si>
  <si>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</si>
  <si>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</si>
  <si>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</si>
  <si>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</si>
  <si>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</si>
  <si>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IGR-26.07.22</t>
  </si>
  <si>
    <t>MEZZANINE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</si>
</sst>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70F73D-962E-43FB-87CE-41FC215B4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288002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D093E3-DC84-4D07-AD35-90917893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37602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46</xdr:row>
      <xdr:rowOff>144118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BA2653-0F9B-4360-88EF-F258EC038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154804</xdr:colOff>
      <xdr:row>48</xdr:row>
      <xdr:rowOff>144098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B909CD-7845-42F7-B508-538799FDF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223604" cy="8764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D306F9-5F72-438D-8B17-71847E772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392536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04C128-C289-4695-8297-F9307C6F5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13336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42FB96-AFF9-4E00-B098-52090989A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8621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T15" sqref="T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v>194100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194100</v>
      </c>
      <c r="D5" s="59" t="s">
        <v>62</v>
      </c>
      <c r="E5" s="60">
        <f>C5/10.764</f>
        <v>18032.329988851729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76510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117590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96423.799999999988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172933.8</v>
      </c>
      <c r="D9" s="59" t="s">
        <v>62</v>
      </c>
      <c r="E9" s="60">
        <f>C9/10.764</f>
        <v>16065.942028985508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2006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18</v>
      </c>
      <c r="D13" s="66">
        <f>D12-C13</f>
        <v>82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37000</v>
      </c>
      <c r="D3" s="22" t="s">
        <v>76</v>
      </c>
      <c r="E3" s="6" t="s">
        <v>77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34300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18</v>
      </c>
      <c r="D7" s="24">
        <v>2024</v>
      </c>
    </row>
    <row r="8" spans="1:5" x14ac:dyDescent="0.25">
      <c r="A8" s="15" t="s">
        <v>18</v>
      </c>
      <c r="B8" s="23"/>
      <c r="C8" s="24">
        <f>C9-C7</f>
        <v>42</v>
      </c>
      <c r="D8" s="24">
        <v>2006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27</v>
      </c>
      <c r="D10" s="24"/>
    </row>
    <row r="11" spans="1:5" x14ac:dyDescent="0.25">
      <c r="A11" s="15"/>
      <c r="B11" s="25"/>
      <c r="C11" s="26">
        <f>C10%</f>
        <v>0.27</v>
      </c>
      <c r="D11" s="26"/>
    </row>
    <row r="12" spans="1:5" x14ac:dyDescent="0.25">
      <c r="A12" s="15" t="s">
        <v>21</v>
      </c>
      <c r="B12" s="18"/>
      <c r="C12" s="19">
        <f>C6*C11</f>
        <v>729</v>
      </c>
      <c r="D12" s="22"/>
    </row>
    <row r="13" spans="1:5" x14ac:dyDescent="0.25">
      <c r="A13" s="15" t="s">
        <v>22</v>
      </c>
      <c r="B13" s="18"/>
      <c r="C13" s="19">
        <f>C6-C12</f>
        <v>1971</v>
      </c>
      <c r="D13" s="22"/>
    </row>
    <row r="14" spans="1:5" x14ac:dyDescent="0.25">
      <c r="A14" s="15" t="s">
        <v>15</v>
      </c>
      <c r="B14" s="18"/>
      <c r="C14" s="19">
        <f>C5</f>
        <v>34300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36271</v>
      </c>
      <c r="D16" s="22">
        <f>C16*1.2</f>
        <v>43525.2</v>
      </c>
    </row>
    <row r="17" spans="1:5" x14ac:dyDescent="0.25">
      <c r="B17" s="23"/>
      <c r="C17" s="24"/>
      <c r="D17" s="24"/>
    </row>
    <row r="18" spans="1:5" x14ac:dyDescent="0.25">
      <c r="A18" s="72" t="str">
        <f>E3</f>
        <v>BUA</v>
      </c>
      <c r="B18" s="7"/>
      <c r="C18" s="29">
        <v>222</v>
      </c>
      <c r="D18" s="24"/>
    </row>
    <row r="19" spans="1:5" x14ac:dyDescent="0.25">
      <c r="A19" s="15" t="s">
        <v>74</v>
      </c>
      <c r="B19" s="6"/>
      <c r="C19" s="30">
        <f>C18*C16</f>
        <v>8052162</v>
      </c>
      <c r="D19" s="31"/>
      <c r="E19" s="66"/>
    </row>
    <row r="20" spans="1:5" x14ac:dyDescent="0.25">
      <c r="A20" s="15" t="s">
        <v>24</v>
      </c>
      <c r="C20" s="32">
        <f>C19*90%</f>
        <v>7246945.7999999998</v>
      </c>
      <c r="D20" s="30"/>
    </row>
    <row r="21" spans="1:5" x14ac:dyDescent="0.25">
      <c r="A21" s="15" t="s">
        <v>25</v>
      </c>
      <c r="C21" s="32">
        <f>C19*80%</f>
        <v>6441729.6000000006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599400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C19*0.025/12</f>
        <v>16775.337500000001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391.66666666666669</v>
      </c>
      <c r="C2" s="4">
        <f t="shared" ref="C2:C16" si="1">B2*1.2</f>
        <v>470</v>
      </c>
      <c r="D2" s="4">
        <f t="shared" ref="D2:D16" si="2">C2*1.2</f>
        <v>564</v>
      </c>
      <c r="E2" s="5">
        <f t="shared" ref="E2:E16" si="3">R2</f>
        <v>8200000</v>
      </c>
      <c r="F2" s="4">
        <f t="shared" ref="F2:F15" si="4">ROUND((E2/B2),0)</f>
        <v>20936</v>
      </c>
      <c r="G2" s="4">
        <f t="shared" ref="G2:G15" si="5">ROUND((E2/C2),0)</f>
        <v>17447</v>
      </c>
      <c r="H2" s="4">
        <f t="shared" ref="H2:H15" si="6">ROUND((E2/D2),0)</f>
        <v>14539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470</v>
      </c>
      <c r="Q2">
        <f t="shared" ref="Q2:Q10" si="9">P2/1.2</f>
        <v>391.66666666666669</v>
      </c>
      <c r="R2" s="2">
        <v>8200000</v>
      </c>
      <c r="S2" s="2" t="s">
        <v>85</v>
      </c>
    </row>
    <row r="3" spans="1:19" x14ac:dyDescent="0.25">
      <c r="A3" s="4">
        <v>2</v>
      </c>
      <c r="B3" s="4">
        <f t="shared" si="0"/>
        <v>225</v>
      </c>
      <c r="C3" s="4">
        <f t="shared" si="1"/>
        <v>270</v>
      </c>
      <c r="D3" s="4">
        <f t="shared" si="2"/>
        <v>324</v>
      </c>
      <c r="E3" s="5">
        <f t="shared" si="3"/>
        <v>9900000</v>
      </c>
      <c r="F3" s="73">
        <f t="shared" si="4"/>
        <v>44000</v>
      </c>
      <c r="G3" s="73">
        <f t="shared" si="5"/>
        <v>36667</v>
      </c>
      <c r="H3" s="73">
        <f t="shared" si="6"/>
        <v>30556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v>270</v>
      </c>
      <c r="Q3" s="7">
        <f t="shared" si="9"/>
        <v>225</v>
      </c>
      <c r="R3" s="74">
        <v>9900000</v>
      </c>
      <c r="S3" s="2"/>
    </row>
    <row r="4" spans="1:19" x14ac:dyDescent="0.25">
      <c r="A4" s="4">
        <v>3</v>
      </c>
      <c r="B4" s="4">
        <f t="shared" si="0"/>
        <v>83.333333333333343</v>
      </c>
      <c r="C4" s="4">
        <f t="shared" si="1"/>
        <v>100.00000000000001</v>
      </c>
      <c r="D4" s="4">
        <f t="shared" si="2"/>
        <v>120.00000000000001</v>
      </c>
      <c r="E4" s="5">
        <f t="shared" si="3"/>
        <v>3000000</v>
      </c>
      <c r="F4" s="75">
        <f t="shared" si="4"/>
        <v>36000</v>
      </c>
      <c r="G4" s="75">
        <f t="shared" si="5"/>
        <v>30000</v>
      </c>
      <c r="H4" s="75">
        <f t="shared" si="6"/>
        <v>25000</v>
      </c>
      <c r="I4" s="75">
        <f t="shared" si="7"/>
        <v>0</v>
      </c>
      <c r="J4" s="75">
        <f t="shared" si="8"/>
        <v>0</v>
      </c>
      <c r="K4" s="76"/>
      <c r="L4" s="76"/>
      <c r="M4" s="76"/>
      <c r="N4" s="76"/>
      <c r="O4" s="76">
        <v>0</v>
      </c>
      <c r="P4" s="76">
        <v>100</v>
      </c>
      <c r="Q4" s="76">
        <f t="shared" si="9"/>
        <v>83.333333333333343</v>
      </c>
      <c r="R4" s="77">
        <v>3000000</v>
      </c>
      <c r="S4" s="2"/>
    </row>
    <row r="5" spans="1:19" x14ac:dyDescent="0.25">
      <c r="A5" s="4">
        <v>4</v>
      </c>
      <c r="B5" s="4">
        <f t="shared" si="0"/>
        <v>160</v>
      </c>
      <c r="C5" s="4">
        <f t="shared" si="1"/>
        <v>192</v>
      </c>
      <c r="D5" s="4">
        <f t="shared" si="2"/>
        <v>230.39999999999998</v>
      </c>
      <c r="E5" s="5">
        <f t="shared" si="3"/>
        <v>7800000</v>
      </c>
      <c r="F5" s="4">
        <f t="shared" si="4"/>
        <v>48750</v>
      </c>
      <c r="G5" s="4">
        <f t="shared" si="5"/>
        <v>40625</v>
      </c>
      <c r="H5" s="4">
        <f t="shared" si="6"/>
        <v>33854</v>
      </c>
      <c r="I5" s="4">
        <f t="shared" si="7"/>
        <v>0</v>
      </c>
      <c r="J5" s="4">
        <f t="shared" si="8"/>
        <v>0</v>
      </c>
      <c r="O5">
        <v>0</v>
      </c>
      <c r="P5">
        <f t="shared" ref="P5:P10" si="10">O5/1.2</f>
        <v>0</v>
      </c>
      <c r="Q5">
        <v>160</v>
      </c>
      <c r="R5" s="2">
        <v>7800000</v>
      </c>
      <c r="S5" s="2"/>
    </row>
    <row r="6" spans="1:19" x14ac:dyDescent="0.25">
      <c r="A6" s="4">
        <v>5</v>
      </c>
      <c r="B6" s="4">
        <f t="shared" si="0"/>
        <v>135</v>
      </c>
      <c r="C6" s="4">
        <f t="shared" si="1"/>
        <v>162</v>
      </c>
      <c r="D6" s="4">
        <f t="shared" si="2"/>
        <v>194.4</v>
      </c>
      <c r="E6" s="5">
        <f t="shared" si="3"/>
        <v>6000000</v>
      </c>
      <c r="F6" s="73">
        <f t="shared" si="4"/>
        <v>44444</v>
      </c>
      <c r="G6" s="73">
        <f t="shared" si="5"/>
        <v>37037</v>
      </c>
      <c r="H6" s="73">
        <f t="shared" si="6"/>
        <v>30864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135</v>
      </c>
      <c r="R6" s="74">
        <v>6000000</v>
      </c>
      <c r="S6" s="2"/>
    </row>
    <row r="7" spans="1:19" x14ac:dyDescent="0.25">
      <c r="A7" s="4">
        <v>6</v>
      </c>
      <c r="B7" s="4">
        <f t="shared" si="0"/>
        <v>309</v>
      </c>
      <c r="C7" s="4">
        <f t="shared" si="1"/>
        <v>370.8</v>
      </c>
      <c r="D7" s="4">
        <f t="shared" si="2"/>
        <v>444.96</v>
      </c>
      <c r="E7" s="5">
        <f t="shared" si="3"/>
        <v>13900000</v>
      </c>
      <c r="F7" s="73">
        <f t="shared" si="4"/>
        <v>44984</v>
      </c>
      <c r="G7" s="73">
        <f t="shared" si="5"/>
        <v>37487</v>
      </c>
      <c r="H7" s="73">
        <f t="shared" si="6"/>
        <v>31239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309</v>
      </c>
      <c r="R7" s="74">
        <v>13900000</v>
      </c>
      <c r="S7" s="2"/>
    </row>
    <row r="8" spans="1:19" x14ac:dyDescent="0.25">
      <c r="A8" s="4">
        <v>7</v>
      </c>
      <c r="B8" s="4">
        <f t="shared" si="0"/>
        <v>375</v>
      </c>
      <c r="C8" s="4">
        <f t="shared" si="1"/>
        <v>450</v>
      </c>
      <c r="D8" s="4">
        <f t="shared" si="2"/>
        <v>540</v>
      </c>
      <c r="E8" s="5">
        <f t="shared" si="3"/>
        <v>16000000</v>
      </c>
      <c r="F8" s="73">
        <f t="shared" si="4"/>
        <v>42667</v>
      </c>
      <c r="G8" s="73">
        <f t="shared" si="5"/>
        <v>35556</v>
      </c>
      <c r="H8" s="73">
        <f t="shared" si="6"/>
        <v>29630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375</v>
      </c>
      <c r="R8" s="74">
        <v>16000000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53" t="s">
        <v>71</v>
      </c>
      <c r="G26" s="53">
        <v>208</v>
      </c>
    </row>
    <row r="27" spans="1:19" s="10" customFormat="1" x14ac:dyDescent="0.25">
      <c r="F27" s="53" t="s">
        <v>86</v>
      </c>
      <c r="G27" s="53">
        <v>147</v>
      </c>
    </row>
    <row r="28" spans="1:19" s="10" customFormat="1" x14ac:dyDescent="0.25">
      <c r="C28" s="68" t="s">
        <v>75</v>
      </c>
      <c r="D28" s="68"/>
      <c r="F28" s="53" t="s">
        <v>71</v>
      </c>
      <c r="G28" s="53">
        <f>SUM(G26:G27)</f>
        <v>355</v>
      </c>
    </row>
    <row r="29" spans="1:19" s="10" customFormat="1" x14ac:dyDescent="0.25">
      <c r="C29" s="68" t="s">
        <v>1</v>
      </c>
      <c r="D29" s="68"/>
      <c r="F29" s="53" t="s">
        <v>72</v>
      </c>
      <c r="G29" s="53">
        <v>222</v>
      </c>
      <c r="H29" s="10">
        <f>G29/G26</f>
        <v>1.0673076923076923</v>
      </c>
    </row>
    <row r="30" spans="1:19" s="10" customFormat="1" x14ac:dyDescent="0.25">
      <c r="F30" s="53" t="s">
        <v>73</v>
      </c>
      <c r="G30" s="53">
        <v>30000</v>
      </c>
    </row>
    <row r="31" spans="1:19" s="10" customFormat="1" x14ac:dyDescent="0.25">
      <c r="C31" s="71"/>
      <c r="D31" s="71"/>
      <c r="F31" s="71" t="s">
        <v>74</v>
      </c>
      <c r="G31" s="71">
        <f>G29*G30</f>
        <v>6660000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5994000</v>
      </c>
    </row>
    <row r="33" spans="3:7" s="10" customFormat="1" x14ac:dyDescent="0.25">
      <c r="C33" s="71"/>
      <c r="D33" s="71"/>
      <c r="F33" s="71" t="s">
        <v>25</v>
      </c>
      <c r="G33" s="71">
        <f>G31*80%</f>
        <v>5328000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2024-03-11T08:00:57Z</dcterms:modified>
</cp:coreProperties>
</file>