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Niom Buildcarft LLP Aanand Dongre\"/>
    </mc:Choice>
  </mc:AlternateContent>
  <xr:revisionPtr revIDLastSave="0" documentId="13_ncr:1_{F09D5287-E6F6-4AD3-9513-59AFAF2760B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1" i="4" l="1"/>
  <c r="H29" i="4"/>
  <c r="J19" i="4"/>
  <c r="I19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<sst xmlns="http://schemas.openxmlformats.org/spreadsheetml/2006/main" count="29" uniqueCount="26">
  <si>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</si>
  <si>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</si>
  <si>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</si>
  <si>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</si>
  <si>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</si>
  <si>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</si>
  <si>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</si>
  <si>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</si>
  <si>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</si>
  <si>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</si>
  <si>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</si>
  <si>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</si>
  <si>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</si>
  <si>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2211, 22nd Floor, NIsarg SRA CHSL, G T B Nagar, Opp Koliwada Church Sion Koliwada, Village - Salt Pen, Mumbai</t>
  </si>
  <si>
    <t>rera ca</t>
  </si>
  <si>
    <t>bua</t>
  </si>
  <si>
    <t>rate on ca</t>
  </si>
  <si>
    <t>fmv</t>
  </si>
  <si>
    <t>agreemetn  - 27.01.23</t>
  </si>
  <si>
    <t>av</t>
  </si>
  <si>
    <t>rd</t>
  </si>
  <si>
    <t>sd</t>
  </si>
  <si>
    <t>bv</t>
  </si>
  <si>
    <t>ls - 66 lakhs</t>
  </si>
  <si>
    <t>21.02.24</t>
  </si>
  <si>
    <t>04.03.24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</si>
</sst>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507108</xdr:colOff>
      <xdr:row>42</xdr:row>
      <xdr:rowOff>20106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46F0A6-CC8F-422C-B42C-3386B90BD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356708" cy="7563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18</xdr:col>
      <xdr:colOff>182447</xdr:colOff>
      <xdr:row>50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BFD4C5-B50B-48DE-8E37-E55545FDB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545647" cy="8497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125289</xdr:colOff>
      <xdr:row>45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57D962-EF05-4AE2-BF16-213D2EF1B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488489" cy="83926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240370</xdr:colOff>
      <xdr:row>42</xdr:row>
      <xdr:rowOff>1044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1E1DB9-A0BC-4190-AA66-69245658D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89970" cy="7478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1A20B2-B97E-4E4A-9035-EC6E93EF9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2FA5DB-9E3A-4C34-AB58-886E8FAFD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24" sqref="R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350</v>
      </c>
      <c r="C2" s="4">
        <f>B2*1.2</f>
        <v>420</v>
      </c>
      <c r="D2" s="4">
        <f t="shared" ref="D2:D13" si="2">C2*1.2</f>
        <v>504</v>
      </c>
      <c r="E2" s="5">
        <f t="shared" ref="E2:E13" si="3">R2</f>
        <v>7000000</v>
      </c>
      <c r="F2" s="15">
        <f t="shared" ref="F2:F13" si="4">ROUND((E2/B2),0)</f>
        <v>20000</v>
      </c>
      <c r="G2" s="10">
        <f t="shared" ref="G2:G13" si="5">ROUND((E2/C2),0)</f>
        <v>16667</v>
      </c>
      <c r="H2" s="10">
        <f t="shared" ref="H2:H13" si="6">ROUND((E2/D2),0)</f>
        <v>13889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350</v>
      </c>
      <c r="R2" s="2">
        <v>7000000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437</v>
      </c>
      <c r="C3" s="4">
        <f t="shared" ref="C3:C15" si="9">B3*1.2</f>
        <v>524.4</v>
      </c>
      <c r="D3" s="4">
        <f t="shared" si="2"/>
        <v>629.28</v>
      </c>
      <c r="E3" s="5">
        <f t="shared" si="3"/>
        <v>11000000</v>
      </c>
      <c r="F3" s="15">
        <f t="shared" si="4"/>
        <v>25172</v>
      </c>
      <c r="G3" s="10">
        <f t="shared" si="5"/>
        <v>20976</v>
      </c>
      <c r="H3" s="10">
        <f t="shared" si="6"/>
        <v>17480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437</v>
      </c>
      <c r="R3" s="2">
        <v>11000000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450</v>
      </c>
      <c r="C4" s="4">
        <f t="shared" si="9"/>
        <v>540</v>
      </c>
      <c r="D4" s="4">
        <f t="shared" si="2"/>
        <v>648</v>
      </c>
      <c r="E4" s="5">
        <f t="shared" si="3"/>
        <v>11500000</v>
      </c>
      <c r="F4" s="15">
        <f t="shared" si="4"/>
        <v>25556</v>
      </c>
      <c r="G4" s="10">
        <f t="shared" si="5"/>
        <v>21296</v>
      </c>
      <c r="H4" s="10">
        <f t="shared" si="6"/>
        <v>17747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450</v>
      </c>
      <c r="R4" s="2">
        <v>11500000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436</v>
      </c>
      <c r="C5" s="4">
        <f t="shared" si="9"/>
        <v>523.19999999999993</v>
      </c>
      <c r="D5" s="4">
        <f t="shared" si="2"/>
        <v>627.83999999999992</v>
      </c>
      <c r="E5" s="5">
        <f t="shared" si="3"/>
        <v>13500000</v>
      </c>
      <c r="F5" s="10">
        <f t="shared" si="4"/>
        <v>30963</v>
      </c>
      <c r="G5" s="10">
        <f t="shared" si="5"/>
        <v>25803</v>
      </c>
      <c r="H5" s="10">
        <f t="shared" si="6"/>
        <v>21502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436</v>
      </c>
      <c r="R5" s="2">
        <v>13500000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350</v>
      </c>
      <c r="C6" s="4">
        <f t="shared" si="9"/>
        <v>420</v>
      </c>
      <c r="D6" s="4">
        <f t="shared" si="2"/>
        <v>504</v>
      </c>
      <c r="E6" s="5">
        <f t="shared" si="3"/>
        <v>4300000</v>
      </c>
      <c r="F6" s="10">
        <f t="shared" si="4"/>
        <v>12286</v>
      </c>
      <c r="G6" s="10">
        <f t="shared" si="5"/>
        <v>10238</v>
      </c>
      <c r="H6" s="10">
        <f t="shared" si="6"/>
        <v>8532</v>
      </c>
      <c r="I6" s="4" t="e">
        <f>#REF!</f>
        <v>#REF!</v>
      </c>
      <c r="J6" s="4">
        <f t="shared" si="7"/>
        <v>23</v>
      </c>
      <c r="O6">
        <v>0</v>
      </c>
      <c r="P6">
        <f t="shared" si="8"/>
        <v>0</v>
      </c>
      <c r="Q6">
        <v>350</v>
      </c>
      <c r="R6" s="2">
        <v>4300000</v>
      </c>
      <c r="S6" s="8">
        <v>23</v>
      </c>
      <c r="T6" s="8" t="s">
        <v>24</v>
      </c>
    </row>
    <row r="7" spans="1:20" x14ac:dyDescent="0.25">
      <c r="A7" s="4">
        <f t="shared" si="0"/>
        <v>0</v>
      </c>
      <c r="B7" s="4">
        <f t="shared" si="1"/>
        <v>350</v>
      </c>
      <c r="C7" s="4">
        <f t="shared" si="9"/>
        <v>420</v>
      </c>
      <c r="D7" s="4">
        <f t="shared" si="2"/>
        <v>504</v>
      </c>
      <c r="E7" s="5">
        <f t="shared" si="3"/>
        <v>4300000</v>
      </c>
      <c r="F7" s="15">
        <f t="shared" si="4"/>
        <v>12286</v>
      </c>
      <c r="G7" s="10">
        <f t="shared" si="5"/>
        <v>10238</v>
      </c>
      <c r="H7" s="10">
        <f t="shared" si="6"/>
        <v>8532</v>
      </c>
      <c r="I7" s="4" t="e">
        <f>#REF!</f>
        <v>#REF!</v>
      </c>
      <c r="J7" s="4">
        <f t="shared" si="7"/>
        <v>22</v>
      </c>
      <c r="O7">
        <v>0</v>
      </c>
      <c r="P7">
        <f t="shared" si="8"/>
        <v>0</v>
      </c>
      <c r="Q7">
        <v>350</v>
      </c>
      <c r="R7" s="2">
        <v>4300000</v>
      </c>
      <c r="S7" s="8">
        <v>22</v>
      </c>
      <c r="T7" s="8" t="s">
        <v>25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2:Q12" si="10">P8/1.2</f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350</v>
      </c>
    </row>
    <row r="19" spans="7:24" x14ac:dyDescent="0.25">
      <c r="G19" t="s">
        <v>15</v>
      </c>
      <c r="H19">
        <v>385</v>
      </c>
      <c r="I19">
        <f>35.77*10.764</f>
        <v>385.02828</v>
      </c>
      <c r="J19">
        <f>I19/H18</f>
        <v>1.1000808</v>
      </c>
    </row>
    <row r="20" spans="7:24" x14ac:dyDescent="0.25">
      <c r="G20" t="s">
        <v>16</v>
      </c>
      <c r="H20">
        <v>18000</v>
      </c>
    </row>
    <row r="21" spans="7:24" x14ac:dyDescent="0.25">
      <c r="G21" t="s">
        <v>17</v>
      </c>
      <c r="H21">
        <f>H20*H18</f>
        <v>6300000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18</v>
      </c>
      <c r="I25" t="s">
        <v>23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19</v>
      </c>
      <c r="H26">
        <v>4300000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20</v>
      </c>
      <c r="H27">
        <v>258000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21</v>
      </c>
      <c r="H28">
        <v>30000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22</v>
      </c>
      <c r="H29">
        <f>SUM(H26:H28)</f>
        <v>4588000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2024-03-08T06:03:45Z</dcterms:modified>
</cp:coreProperties>
</file>