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Swapnil Patil\"/>
    </mc:Choice>
  </mc:AlternateContent>
  <bookViews>
    <workbookView xWindow="0" yWindow="0" windowWidth="15360" windowHeight="7755"/>
  </bookViews>
  <sheets>
    <sheet name="Calculation" sheetId="1" r:id="rId1"/>
    <sheet name="Listing2" sheetId="3" r:id="rId2"/>
    <sheet name="Listing3" sheetId="4" r:id="rId3"/>
  </sheets>
  <calcPr calcId="152511"/>
</workbook>
</file>

<file path=xl/calcChain.xml><?xml version="1.0" encoding="utf-8"?>
<calcChain xmlns="http://schemas.openxmlformats.org/spreadsheetml/2006/main">
  <c r="E52" i="1" l="1"/>
  <c r="E51" i="1"/>
  <c r="H7" i="1" l="1"/>
  <c r="I7" i="1" s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C4" i="1"/>
  <c r="M27" i="1" l="1"/>
  <c r="C47" i="1" s="1"/>
  <c r="C35" i="1"/>
  <c r="H12" i="1"/>
  <c r="H11" i="1"/>
  <c r="H10" i="1"/>
  <c r="H9" i="1"/>
  <c r="H8" i="1"/>
  <c r="D45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C44" i="1"/>
  <c r="C45" i="1" s="1"/>
  <c r="C46" i="1" s="1"/>
  <c r="C36" i="1" l="1"/>
  <c r="C38" i="1" s="1"/>
  <c r="C48" i="1" s="1"/>
  <c r="C39" i="1" l="1"/>
  <c r="C43" i="1"/>
  <c r="C40" i="1"/>
  <c r="C41" i="1" s="1"/>
  <c r="C42" i="1" s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<sst xmlns="http://schemas.openxmlformats.org/spreadsheetml/2006/main" count="28" uniqueCount="25">
  <si>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</si>
  <si>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</si>
  <si>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</si>
  <si>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</si>
  <si>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</si>
  <si>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</si>
  <si>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</si>
  <si>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</si>
  <si>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</si>
  <si>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</si>
  <si>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</si>
  <si>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</si>
  <si>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</si>
  <si>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</si>
  <si>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</si>
  <si>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</si>
  <si>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</si>
  <si>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</si>
  <si>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</si>
  <si>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</si>
  <si>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</si>
  <si>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</si>
  <si>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</si>
  <si>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</si>
  <si>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 xml:space="preserve">Rental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</si>
</sst>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  <font>
      <b/>
      <sz val="11"/>
      <color rgb="FF7030A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2" fontId="13" fillId="0" borderId="0" xfId="0" applyNumberFormat="1" applyFont="1" applyBorder="1"/>
    <xf numFmtId="2" fontId="13" fillId="0" borderId="1" xfId="0" applyNumberFormat="1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3</xdr:row>
      <xdr:rowOff>133350</xdr:rowOff>
    </xdr:from>
    <xdr:to>
      <xdr:col>10</xdr:col>
      <xdr:colOff>38100</xdr:colOff>
      <xdr:row>22</xdr:row>
      <xdr:rowOff>161925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04850"/>
          <a:ext cx="5734050" cy="3648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180975</xdr:rowOff>
    </xdr:from>
    <xdr:to>
      <xdr:col>9</xdr:col>
      <xdr:colOff>400050</xdr:colOff>
      <xdr:row>21</xdr:row>
      <xdr:rowOff>66675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5734050" cy="3886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4"/>
  <sheetViews>
    <sheetView tabSelected="1" zoomScaleNormal="100" workbookViewId="0">
      <pane xSplit="3" ySplit="5" topLeftCell="D26" activePane="bottomRight" state="frozen"/>
      <selection pane="topRight" activeCell="D1" sqref="D1"/>
      <selection pane="bottomLeft" activeCell="A6" sqref="A6"/>
      <selection pane="bottomRight" activeCell="G37" sqref="G37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275</v>
      </c>
      <c r="E2" s="4"/>
      <c r="F2" s="4"/>
      <c r="G2" s="23"/>
      <c r="H2" s="1"/>
    </row>
    <row r="3" spans="1:15" x14ac:dyDescent="0.3">
      <c r="B3" s="22" t="s">
        <v>10</v>
      </c>
      <c r="C3" s="25">
        <v>32000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8800000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0</v>
      </c>
      <c r="D7" s="35">
        <v>0</v>
      </c>
      <c r="E7" s="35">
        <v>0</v>
      </c>
      <c r="F7" s="35">
        <v>60</v>
      </c>
      <c r="G7" s="53">
        <v>0</v>
      </c>
      <c r="H7" s="62">
        <f>E7-D7</f>
        <v>0</v>
      </c>
      <c r="I7" s="63">
        <f>IF(H7&gt;=5,90*H7/F7,0)</f>
        <v>0</v>
      </c>
      <c r="J7" s="64">
        <f t="shared" ref="J7:J12" si="0">G7/100*I7</f>
        <v>0</v>
      </c>
      <c r="K7" s="64">
        <v>0</v>
      </c>
      <c r="L7" s="64">
        <f>ROUND((K7*C7),0)</f>
        <v>0</v>
      </c>
      <c r="M7" s="64">
        <f>ROUND((C7*G7),0)</f>
        <v>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8800000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0</v>
      </c>
      <c r="D36" s="74"/>
      <c r="E36" s="17"/>
      <c r="F36" s="80"/>
      <c r="G36" s="17"/>
      <c r="H36" s="18"/>
      <c r="I36" s="16"/>
      <c r="K36" s="18"/>
    </row>
    <row r="37" spans="2:15" x14ac:dyDescent="0.3">
      <c r="C37" s="65"/>
      <c r="D37" s="74"/>
      <c r="E37" s="17"/>
      <c r="F37" s="80"/>
      <c r="G37" s="17"/>
      <c r="H37" s="18"/>
      <c r="I37" s="16"/>
      <c r="K37" s="18"/>
    </row>
    <row r="38" spans="2:15" x14ac:dyDescent="0.3">
      <c r="B38" s="11" t="s">
        <v>12</v>
      </c>
      <c r="C38" s="65">
        <f>C35+C36+C37</f>
        <v>8800000</v>
      </c>
      <c r="D38" s="30"/>
      <c r="E38" s="75"/>
      <c r="F38" s="28"/>
      <c r="G38" s="37"/>
      <c r="H38" s="66"/>
      <c r="I38" s="27"/>
      <c r="J38" s="37"/>
      <c r="K38" s="27"/>
      <c r="L38" s="37"/>
      <c r="M38" s="37"/>
      <c r="N38" s="37"/>
    </row>
    <row r="39" spans="2:15" ht="33" x14ac:dyDescent="0.3">
      <c r="B39" s="11" t="s">
        <v>13</v>
      </c>
      <c r="C39" s="65">
        <f>ROUND((C38*0.95),0)</f>
        <v>8360000</v>
      </c>
      <c r="D39" s="84"/>
      <c r="E39" s="81"/>
      <c r="F39" s="28"/>
      <c r="G39" s="83"/>
      <c r="H39" s="67"/>
      <c r="I39" s="28"/>
      <c r="J39" s="37"/>
      <c r="K39" s="27"/>
      <c r="L39" s="37"/>
      <c r="M39" s="37"/>
      <c r="N39" s="37"/>
    </row>
    <row r="40" spans="2:15" hidden="1" x14ac:dyDescent="0.3">
      <c r="B40" s="26" t="s">
        <v>11</v>
      </c>
      <c r="C40" s="65">
        <f>C38*0.8</f>
        <v>7040000</v>
      </c>
      <c r="D40" s="30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ROUNDUP(C40,0)</f>
        <v>7040000</v>
      </c>
      <c r="D41" s="18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hidden="1" x14ac:dyDescent="0.3">
      <c r="B42" s="29"/>
      <c r="C42" s="65">
        <f>C41-C40</f>
        <v>0</v>
      </c>
      <c r="D42" s="30"/>
      <c r="E42" s="27"/>
      <c r="F42" s="28"/>
      <c r="G42" s="37"/>
      <c r="H42" s="66"/>
      <c r="I42" s="27"/>
      <c r="J42" s="37"/>
      <c r="K42" s="27"/>
      <c r="L42" s="37"/>
      <c r="M42" s="37"/>
      <c r="N42" s="37"/>
    </row>
    <row r="43" spans="2:15" x14ac:dyDescent="0.3">
      <c r="B43" s="11" t="s">
        <v>14</v>
      </c>
      <c r="C43" s="65">
        <f>ROUND((C38*0.8),0)</f>
        <v>7040000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6" t="s">
        <v>11</v>
      </c>
      <c r="C44" s="65" t="e">
        <f>#REF!</f>
        <v>#REF!</v>
      </c>
      <c r="D44" s="30"/>
      <c r="E44" s="27"/>
      <c r="F44" s="28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ROUNDUP(C44,0)</f>
        <v>#REF!</v>
      </c>
      <c r="D45" s="30">
        <f>C47*0.85</f>
        <v>0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hidden="1" x14ac:dyDescent="0.3">
      <c r="B46" s="26"/>
      <c r="C46" s="65" t="e">
        <f>C45-C44</f>
        <v>#REF!</v>
      </c>
      <c r="E46" s="27"/>
      <c r="F46" s="37"/>
      <c r="G46" s="37"/>
      <c r="H46" s="67"/>
      <c r="I46" s="27"/>
      <c r="J46" s="37"/>
      <c r="K46" s="27"/>
      <c r="L46" s="37"/>
      <c r="M46" s="37"/>
      <c r="N46" s="37"/>
    </row>
    <row r="47" spans="2:15" x14ac:dyDescent="0.3">
      <c r="B47" s="11" t="s">
        <v>18</v>
      </c>
      <c r="C47" s="65">
        <f>M27*0.85</f>
        <v>0</v>
      </c>
      <c r="D47" s="73"/>
      <c r="E47" s="27"/>
      <c r="F47" s="37"/>
      <c r="G47" s="37"/>
      <c r="H47" s="67"/>
      <c r="I47" s="27"/>
      <c r="J47" s="78"/>
      <c r="K47" s="27"/>
      <c r="L47" s="37"/>
      <c r="M47" s="39"/>
      <c r="N47" s="37"/>
    </row>
    <row r="48" spans="2:15" x14ac:dyDescent="0.3">
      <c r="B48" s="2" t="s">
        <v>24</v>
      </c>
      <c r="C48" s="1">
        <f>C38*0.025/12</f>
        <v>18333.333333333332</v>
      </c>
      <c r="E48" s="27"/>
      <c r="F48" s="37"/>
      <c r="G48" s="37"/>
      <c r="H48" s="37"/>
      <c r="I48" s="27"/>
      <c r="J48" s="37"/>
      <c r="K48" s="27"/>
      <c r="L48" s="37"/>
      <c r="M48" s="39"/>
      <c r="N48" s="37"/>
    </row>
    <row r="49" spans="2:14" x14ac:dyDescent="0.3">
      <c r="B49" s="1"/>
      <c r="C49" s="27"/>
      <c r="D49" s="37"/>
      <c r="E49" s="37"/>
      <c r="F49" s="38"/>
      <c r="G49" s="27"/>
      <c r="H49" s="37"/>
      <c r="I49" s="27"/>
      <c r="J49" s="37"/>
      <c r="K49" s="39"/>
      <c r="L49" s="37"/>
      <c r="M49" s="1"/>
      <c r="N49" s="1"/>
    </row>
    <row r="50" spans="2:14" ht="16.5" customHeight="1" x14ac:dyDescent="0.3">
      <c r="B50" s="1"/>
      <c r="C50" s="27"/>
      <c r="D50" s="37"/>
      <c r="E50" s="37"/>
      <c r="F50" s="37"/>
      <c r="G50" s="27"/>
      <c r="H50" s="37"/>
      <c r="I50" s="40"/>
      <c r="J50" s="37"/>
      <c r="K50" s="39"/>
      <c r="L50" s="37"/>
      <c r="M50" s="1"/>
      <c r="N50" s="1"/>
    </row>
    <row r="51" spans="2:14" x14ac:dyDescent="0.3">
      <c r="B51" s="85"/>
      <c r="D51" s="1">
        <v>3700</v>
      </c>
      <c r="E51" s="78">
        <f>D51*10.764</f>
        <v>39826.799999999996</v>
      </c>
      <c r="F51" s="37"/>
      <c r="G51" s="37"/>
      <c r="H51" s="37"/>
      <c r="I51" s="27"/>
      <c r="J51" s="37"/>
      <c r="K51" s="40"/>
      <c r="L51" s="37"/>
      <c r="M51" s="39"/>
      <c r="N51" s="37"/>
    </row>
    <row r="52" spans="2:14" x14ac:dyDescent="0.3">
      <c r="B52" s="85"/>
      <c r="D52" s="1">
        <v>5700</v>
      </c>
      <c r="E52" s="78">
        <f>D52*10.764</f>
        <v>61354.799999999996</v>
      </c>
      <c r="F52" s="37"/>
      <c r="G52" s="37"/>
      <c r="H52" s="38"/>
      <c r="I52" s="27"/>
      <c r="J52" s="37"/>
      <c r="K52" s="40"/>
      <c r="L52" s="37"/>
      <c r="M52" s="39"/>
      <c r="N52" s="37"/>
    </row>
    <row r="53" spans="2:14" x14ac:dyDescent="0.3">
      <c r="B53" s="85"/>
      <c r="E53" s="27"/>
      <c r="F53" s="37"/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B54" s="85"/>
      <c r="C54" s="16"/>
      <c r="E54" s="27"/>
      <c r="F54" s="37"/>
      <c r="G54" s="37"/>
      <c r="H54" s="37"/>
      <c r="I54" s="27"/>
      <c r="J54" s="37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40"/>
      <c r="L56" s="37"/>
      <c r="M56" s="39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37"/>
      <c r="G67" s="37"/>
      <c r="H67" s="37"/>
      <c r="I67" s="27"/>
      <c r="J67" s="37"/>
      <c r="K67" s="27"/>
      <c r="L67" s="37"/>
      <c r="M67" s="37"/>
      <c r="N67" s="37"/>
    </row>
    <row r="68" spans="5:14" x14ac:dyDescent="0.3">
      <c r="E68" s="27"/>
      <c r="F68" s="41"/>
      <c r="G68" s="41"/>
      <c r="H68" s="41"/>
      <c r="I68" s="42"/>
      <c r="J68" s="37"/>
      <c r="K68" s="27"/>
      <c r="L68" s="37"/>
      <c r="M68" s="37"/>
      <c r="N68" s="37"/>
    </row>
    <row r="69" spans="5:14" x14ac:dyDescent="0.3">
      <c r="E69" s="27"/>
      <c r="F69" s="39"/>
      <c r="G69" s="27"/>
      <c r="H69" s="39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43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39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44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9"/>
      <c r="G78" s="39"/>
      <c r="H78" s="39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37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45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E182" s="27"/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  <row r="184" spans="5:14" x14ac:dyDescent="0.3">
      <c r="F184" s="37"/>
      <c r="G184" s="37"/>
      <c r="H184" s="37"/>
      <c r="I184" s="27"/>
      <c r="J184" s="37"/>
      <c r="K184" s="27"/>
      <c r="L184" s="37"/>
      <c r="M184" s="37"/>
      <c r="N184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5:D26"/>
  <sheetViews>
    <sheetView topLeftCell="A4" workbookViewId="0">
      <selection activeCell="L17" sqref="L17"/>
    </sheetView>
  </sheetViews>
  <sheetFormatPr defaultRowHeight="15" x14ac:dyDescent="0.25"/>
  <sheetData>
    <row r="25" spans="4:4" x14ac:dyDescent="0.25">
      <c r="D25" s="77"/>
    </row>
    <row r="26" spans="4:4" x14ac:dyDescent="0.25">
      <c r="D26" s="7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2" sqref="N1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Listing2</vt:lpstr>
      <vt:lpstr>Listing3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2024-03-06T09:49:13Z</dcterms:modified>
</cp:coreProperties>
</file>