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1A1F68BC-17AF-4BC9-AB8D-09FB08047D97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heet" sheetId="5" r:id="rId1"/>
    <sheet name="Sheet6" sheetId="11" r:id="rId2"/>
    <sheet name="Sheet1" sheetId="6" r:id="rId3"/>
    <sheet name="Sheet2" sheetId="7" r:id="rId4"/>
    <sheet name="Sheet3" sheetId="8" r:id="rId5"/>
    <sheet name="Sheet4" sheetId="9" r:id="rId6"/>
    <sheet name="Sheet5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5" i="5" l="1"/>
  <c r="D23" i="5"/>
  <c r="D22" i="5"/>
  <c r="D21" i="5"/>
  <c r="E43" i="5"/>
  <c r="E42" i="5"/>
  <c r="D40" i="5"/>
  <c r="E40" i="5"/>
  <c r="N8" i="5"/>
  <c r="M14" i="5"/>
  <c r="M13" i="5"/>
  <c r="M10" i="5"/>
  <c r="M9" i="5"/>
  <c r="C17" i="5"/>
  <c r="C18" i="5" s="1"/>
  <c r="B8" i="5"/>
  <c r="J8" i="5"/>
  <c r="C20" i="5" l="1"/>
  <c r="G36" i="5"/>
  <c r="I36" i="5"/>
  <c r="G39" i="5"/>
  <c r="I34" i="5" l="1"/>
  <c r="I37" i="5" l="1"/>
  <c r="H34" i="5"/>
  <c r="J43" i="5"/>
  <c r="K43" i="5" s="1"/>
  <c r="G43" i="5"/>
  <c r="G40" i="5"/>
  <c r="I35" i="5"/>
  <c r="I33" i="5"/>
  <c r="J42" i="5"/>
  <c r="K42" i="5" s="1"/>
  <c r="G42" i="5"/>
  <c r="J41" i="5"/>
  <c r="K41" i="5" s="1"/>
  <c r="G41" i="5"/>
  <c r="J40" i="5"/>
  <c r="J39" i="5"/>
  <c r="K39" i="5" s="1"/>
  <c r="H37" i="5"/>
  <c r="G37" i="5"/>
  <c r="H36" i="5"/>
  <c r="H35" i="5"/>
  <c r="G35" i="5"/>
  <c r="G34" i="5"/>
  <c r="H33" i="5"/>
  <c r="G33" i="5"/>
  <c r="K5" i="5"/>
  <c r="L5" i="5" s="1"/>
  <c r="B18" i="5"/>
  <c r="B11" i="5"/>
  <c r="B6" i="5"/>
  <c r="B12" i="5" l="1"/>
  <c r="B13" i="5" s="1"/>
  <c r="B15" i="5" s="1"/>
  <c r="B20" i="5" s="1"/>
  <c r="D20" i="5" s="1"/>
  <c r="B7" i="5"/>
  <c r="K40" i="5"/>
</calcChain>
</file>

<file path=xl/sharedStrings.xml><?xml version="1.0" encoding="utf-8"?>
<sst xmlns="http://schemas.openxmlformats.org/spreadsheetml/2006/main" count="32" uniqueCount="31">
  <si>
    <t>Value</t>
  </si>
  <si>
    <t>Con. Year</t>
  </si>
  <si>
    <t>Area</t>
  </si>
  <si>
    <t>Agreement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</si>
  <si>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</si>
  <si>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</si>
  <si>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</si>
  <si>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</si>
  <si>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</si>
  <si>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</si>
  <si>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</si>
  <si>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</si>
  <si>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</si>
  <si>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</si>
  <si>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</si>
  <si>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</si>
  <si>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</si>
  <si>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</si>
  <si>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</si>
  <si>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</si>
  <si>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</si>
  <si>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</si>
  <si>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</si>
  <si>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</si>
  <si>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</si>
  <si>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</si>
  <si>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</si>
  <si>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 area</t>
  </si>
  <si>
    <t>Flat Value</t>
  </si>
  <si>
    <t>Terrace value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</si>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</sst>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Arial Narrow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3">
    <xf numFmtId="0" fontId="0" fillId="0" borderId="0" xfId="0"/>
    <xf numFmtId="43" fontId="0" fillId="0" borderId="0" xfId="0" applyNumberFormat="1"/>
    <xf numFmtId="0" fontId="0" fillId="0" borderId="1" xfId="0" applyBorder="1"/>
    <xf numFmtId="0" fontId="0" fillId="2" borderId="1" xfId="0" applyFill="1" applyBorder="1"/>
    <xf numFmtId="43" fontId="0" fillId="0" borderId="1" xfId="0" applyNumberFormat="1" applyBorder="1"/>
    <xf numFmtId="10" fontId="0" fillId="0" borderId="1" xfId="0" applyNumberFormat="1" applyBorder="1"/>
    <xf numFmtId="43" fontId="0" fillId="2" borderId="1" xfId="0" applyNumberFormat="1" applyFill="1" applyBorder="1"/>
    <xf numFmtId="0" fontId="2" fillId="0" borderId="1" xfId="0" applyFont="1" applyBorder="1"/>
    <xf numFmtId="0" fontId="3" fillId="0" borderId="0" xfId="0" applyFont="1"/>
    <xf numFmtId="0" fontId="4" fillId="0" borderId="0" xfId="0" applyFont="1"/>
    <xf numFmtId="0" fontId="1" fillId="0" borderId="1" xfId="0" applyFont="1" applyBorder="1"/>
    <xf numFmtId="0" fontId="5" fillId="0" borderId="0" xfId="0" applyFont="1"/>
    <xf numFmtId="0" fontId="0" fillId="0" borderId="2" xfId="0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343629</xdr:colOff>
      <xdr:row>39</xdr:row>
      <xdr:rowOff>182037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F4BB58-3D95-4B46-99DE-B0046E09E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20429" cy="7611537"/>
        </a:xfrm>
        <a:prstGeom prst="rect">
          <a:avLst/>
        </a:prstGeom>
        <a:solidFill>
          <a:schemeClr val="accent2"/>
        </a:solidFill>
        <a:ln w="12700">
          <a:solidFill>
            <a:srgbClr val="FF0000"/>
          </a:solidFill>
        </a:ln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305523</xdr:colOff>
      <xdr:row>39</xdr:row>
      <xdr:rowOff>105800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6B7D70-9D3A-4E02-B6AE-BFDF78C55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90500"/>
          <a:ext cx="5182323" cy="73448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26</xdr:col>
      <xdr:colOff>400787</xdr:colOff>
      <xdr:row>40</xdr:row>
      <xdr:rowOff>96300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FB03144-B5A1-4C96-8D09-0A7B7076A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2800" y="190500"/>
          <a:ext cx="5277587" cy="7525800"/>
        </a:xfrm>
        <a:prstGeom prst="rect">
          <a:avLst/>
        </a:prstGeom>
        <a:ln w="12700">
          <a:solidFill>
            <a:srgbClr val="FF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183212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E2AF0F-85DE-4652-9B53-5B8EEE09C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32812" cy="8992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97475</xdr:colOff>
      <xdr:row>46</xdr:row>
      <xdr:rowOff>144118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0ADB92-0C3A-4B21-A449-CAAFCA08F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7075" cy="8907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240115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04C82F-6D7F-438F-8152-031FC1B46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60915" cy="8859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268609</xdr:colOff>
      <xdr:row>43</xdr:row>
      <xdr:rowOff>115459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4D4DDB-A55A-499D-8842-5EEF9727F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79809" cy="83069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135411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FD22B2-0519-44A8-922A-BBC5C41A3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65811" cy="8859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2:N43"/>
  <sheetViews>
    <sheetView topLeftCell="A10" workbookViewId="0">
      <selection activeCell="H44" sqref="H44"/>
    </sheetView>
  </sheetViews>
  <sheetFormatPr defaultRowHeight="15" x14ac:dyDescent="0.25"/>
  <cols>
    <col min="1" max="1" width="28.42578125" bestFit="1" customWidth="1"/>
    <col min="2" max="4" width="14.28515625" bestFit="1" customWidth="1"/>
    <col min="5" max="5" width="10" bestFit="1" customWidth="1"/>
    <col min="6" max="6" width="14.28515625" bestFit="1" customWidth="1"/>
    <col min="8" max="8" width="12.5703125" bestFit="1" customWidth="1"/>
    <col min="9" max="9" width="16.7109375" bestFit="1" customWidth="1"/>
  </cols>
  <sheetData>
    <row r="2" spans="1:14" x14ac:dyDescent="0.25">
      <c r="A2" s="12"/>
      <c r="B2" s="12"/>
      <c r="C2" s="12"/>
    </row>
    <row r="3" spans="1:14" x14ac:dyDescent="0.25">
      <c r="A3" s="2" t="s">
        <v>19</v>
      </c>
      <c r="B3" s="2" t="s">
        <v>28</v>
      </c>
      <c r="C3" s="2" t="s">
        <v>29</v>
      </c>
      <c r="D3" s="2" t="s">
        <v>30</v>
      </c>
    </row>
    <row r="4" spans="1:14" x14ac:dyDescent="0.25">
      <c r="A4" s="2" t="s">
        <v>5</v>
      </c>
      <c r="B4" s="2">
        <v>2024</v>
      </c>
      <c r="C4" s="2"/>
      <c r="D4" s="2"/>
      <c r="I4" s="2" t="s">
        <v>1</v>
      </c>
      <c r="J4" s="2"/>
      <c r="K4" s="2"/>
      <c r="L4" s="2"/>
    </row>
    <row r="5" spans="1:14" x14ac:dyDescent="0.25">
      <c r="A5" s="2" t="s">
        <v>6</v>
      </c>
      <c r="B5" s="2">
        <v>2016</v>
      </c>
      <c r="C5" s="2"/>
      <c r="D5" s="2"/>
      <c r="I5" s="2">
        <v>2003</v>
      </c>
      <c r="J5" s="2">
        <v>2024</v>
      </c>
      <c r="K5" s="2">
        <f>J5-I5</f>
        <v>21</v>
      </c>
      <c r="L5" s="2">
        <f>K5-60</f>
        <v>-39</v>
      </c>
    </row>
    <row r="6" spans="1:14" x14ac:dyDescent="0.25">
      <c r="A6" s="2" t="s">
        <v>7</v>
      </c>
      <c r="B6" s="2">
        <f>B4-B5</f>
        <v>8</v>
      </c>
      <c r="C6" s="2"/>
      <c r="D6" s="2"/>
      <c r="I6" s="2" t="s">
        <v>3</v>
      </c>
      <c r="J6" s="2"/>
      <c r="K6" s="2"/>
    </row>
    <row r="7" spans="1:14" x14ac:dyDescent="0.25">
      <c r="A7" s="2"/>
      <c r="B7" s="2">
        <f>B6-60</f>
        <v>-52</v>
      </c>
      <c r="C7" s="2"/>
      <c r="D7" s="2"/>
      <c r="I7" s="2" t="s">
        <v>27</v>
      </c>
      <c r="J7" s="2" t="s">
        <v>26</v>
      </c>
      <c r="K7" s="2"/>
    </row>
    <row r="8" spans="1:14" x14ac:dyDescent="0.25">
      <c r="A8" s="2" t="s">
        <v>8</v>
      </c>
      <c r="B8" s="4">
        <f>457*2700</f>
        <v>1233900</v>
      </c>
      <c r="C8" s="4"/>
      <c r="D8" s="2"/>
      <c r="I8" s="2">
        <v>381</v>
      </c>
      <c r="J8">
        <f>I8*1.2</f>
        <v>457.2</v>
      </c>
      <c r="K8" s="2"/>
      <c r="M8">
        <v>430</v>
      </c>
      <c r="N8">
        <f>M8*11500</f>
        <v>4945000</v>
      </c>
    </row>
    <row r="9" spans="1:14" x14ac:dyDescent="0.25">
      <c r="A9" s="2" t="s">
        <v>9</v>
      </c>
      <c r="B9" s="2"/>
      <c r="C9" s="2"/>
      <c r="D9" s="2"/>
      <c r="I9" s="2">
        <v>49</v>
      </c>
      <c r="J9" s="2"/>
      <c r="K9" s="2"/>
      <c r="M9">
        <f>M8*1.2</f>
        <v>516</v>
      </c>
    </row>
    <row r="10" spans="1:14" x14ac:dyDescent="0.25">
      <c r="A10" s="2"/>
      <c r="B10" s="2"/>
      <c r="C10" s="2"/>
      <c r="D10" s="2"/>
      <c r="I10" s="7"/>
      <c r="J10" s="2"/>
      <c r="K10" s="2"/>
      <c r="M10">
        <f>M9*1.3</f>
        <v>670.80000000000007</v>
      </c>
    </row>
    <row r="11" spans="1:14" x14ac:dyDescent="0.25">
      <c r="A11" s="2" t="s">
        <v>10</v>
      </c>
      <c r="B11" s="2">
        <f>100-10</f>
        <v>90</v>
      </c>
      <c r="C11" s="2"/>
      <c r="D11" s="2"/>
      <c r="I11" s="7"/>
      <c r="J11" s="2"/>
      <c r="K11" s="2"/>
      <c r="M11">
        <v>671</v>
      </c>
    </row>
    <row r="12" spans="1:14" x14ac:dyDescent="0.25">
      <c r="A12" s="2" t="s">
        <v>11</v>
      </c>
      <c r="B12" s="2">
        <f>B11*B6/60</f>
        <v>12</v>
      </c>
      <c r="C12" s="2"/>
      <c r="D12" s="2"/>
      <c r="M12">
        <v>7500</v>
      </c>
    </row>
    <row r="13" spans="1:14" x14ac:dyDescent="0.25">
      <c r="A13" s="2"/>
      <c r="B13" s="5">
        <f>B12%</f>
        <v>0.12</v>
      </c>
      <c r="C13" s="5"/>
      <c r="D13" s="2"/>
      <c r="M13">
        <f>M12*M11</f>
        <v>5032500</v>
      </c>
    </row>
    <row r="14" spans="1:14" x14ac:dyDescent="0.25">
      <c r="A14" s="2"/>
      <c r="B14" s="2"/>
      <c r="C14" s="2"/>
      <c r="D14" s="2"/>
      <c r="I14" t="s">
        <v>27</v>
      </c>
      <c r="M14">
        <f>M13/381</f>
        <v>13208.661417322835</v>
      </c>
    </row>
    <row r="15" spans="1:14" x14ac:dyDescent="0.25">
      <c r="A15" s="2" t="s">
        <v>12</v>
      </c>
      <c r="B15" s="4">
        <f>ROUND((B8*B13),0)</f>
        <v>148068</v>
      </c>
      <c r="C15" s="4"/>
      <c r="D15" s="2"/>
    </row>
    <row r="16" spans="1:14" x14ac:dyDescent="0.25">
      <c r="A16" s="2" t="s">
        <v>2</v>
      </c>
      <c r="B16" s="4">
        <v>381</v>
      </c>
      <c r="C16" s="4">
        <v>49</v>
      </c>
      <c r="D16" s="2"/>
    </row>
    <row r="17" spans="1:12" x14ac:dyDescent="0.25">
      <c r="A17" s="2" t="s">
        <v>25</v>
      </c>
      <c r="B17" s="2">
        <v>13000</v>
      </c>
      <c r="C17" s="2">
        <f>B17*40%</f>
        <v>5200</v>
      </c>
      <c r="D17" s="2"/>
    </row>
    <row r="18" spans="1:12" x14ac:dyDescent="0.25">
      <c r="A18" s="2" t="s">
        <v>13</v>
      </c>
      <c r="B18" s="4">
        <f>B17*B16</f>
        <v>4953000</v>
      </c>
      <c r="C18" s="4">
        <f>C17*C16</f>
        <v>254800</v>
      </c>
      <c r="D18" s="4"/>
    </row>
    <row r="19" spans="1:12" x14ac:dyDescent="0.25">
      <c r="A19" s="2" t="s">
        <v>14</v>
      </c>
      <c r="B19" s="2"/>
      <c r="C19" s="2"/>
      <c r="D19" s="2"/>
    </row>
    <row r="20" spans="1:12" x14ac:dyDescent="0.25">
      <c r="A20" s="3" t="s">
        <v>15</v>
      </c>
      <c r="B20" s="6">
        <f>B18-B15</f>
        <v>4804932</v>
      </c>
      <c r="C20" s="6">
        <f>C18-C15</f>
        <v>254800</v>
      </c>
      <c r="D20" s="3">
        <f>B20+C20</f>
        <v>5059732</v>
      </c>
      <c r="E20" s="1"/>
    </row>
    <row r="21" spans="1:12" x14ac:dyDescent="0.25">
      <c r="A21" s="3" t="s">
        <v>16</v>
      </c>
      <c r="B21" s="6"/>
      <c r="C21" s="6"/>
      <c r="D21" s="3">
        <f>D20*0.9</f>
        <v>4553758.8</v>
      </c>
      <c r="H21" s="1"/>
    </row>
    <row r="22" spans="1:12" x14ac:dyDescent="0.25">
      <c r="A22" s="3" t="s">
        <v>17</v>
      </c>
      <c r="B22" s="6"/>
      <c r="C22" s="6"/>
      <c r="D22" s="3">
        <f>D20*0.8</f>
        <v>4047785.6</v>
      </c>
    </row>
    <row r="23" spans="1:12" ht="21" x14ac:dyDescent="0.35">
      <c r="A23" s="3" t="s">
        <v>18</v>
      </c>
      <c r="B23" s="6"/>
      <c r="C23" s="6"/>
      <c r="D23" s="3">
        <f>D20*0.03/12</f>
        <v>12649.33</v>
      </c>
      <c r="I23" s="11"/>
    </row>
    <row r="24" spans="1:12" ht="18.75" x14ac:dyDescent="0.3">
      <c r="H24" s="9"/>
      <c r="I24" s="9"/>
      <c r="J24" s="9"/>
      <c r="K24" s="9"/>
      <c r="L24" s="9"/>
    </row>
    <row r="25" spans="1:12" ht="18.75" x14ac:dyDescent="0.3">
      <c r="B25" s="1">
        <f>D20/430</f>
        <v>11766.818604651164</v>
      </c>
      <c r="D25" s="1"/>
      <c r="H25" s="9"/>
      <c r="I25" s="9"/>
      <c r="J25" s="9"/>
      <c r="K25" s="9"/>
      <c r="L25" s="9"/>
    </row>
    <row r="26" spans="1:12" ht="16.5" x14ac:dyDescent="0.3">
      <c r="B26" s="1"/>
      <c r="F26" s="8"/>
      <c r="G26" s="8"/>
      <c r="H26" s="8"/>
      <c r="I26" s="8"/>
    </row>
    <row r="31" spans="1:12" x14ac:dyDescent="0.25">
      <c r="E31" t="s">
        <v>20</v>
      </c>
    </row>
    <row r="32" spans="1:12" x14ac:dyDescent="0.25">
      <c r="D32" s="2" t="s">
        <v>4</v>
      </c>
      <c r="E32" s="2" t="s">
        <v>21</v>
      </c>
      <c r="F32" s="2" t="s">
        <v>0</v>
      </c>
      <c r="G32" s="2" t="s">
        <v>22</v>
      </c>
      <c r="H32" s="2" t="s">
        <v>23</v>
      </c>
      <c r="I32" s="2"/>
    </row>
    <row r="33" spans="4:13" x14ac:dyDescent="0.25">
      <c r="D33" s="2"/>
      <c r="E33" s="10">
        <v>650</v>
      </c>
      <c r="F33" s="2">
        <v>7000000</v>
      </c>
      <c r="G33" s="2">
        <f t="shared" ref="G33:G37" si="0">F33/E33</f>
        <v>10769.23076923077</v>
      </c>
      <c r="H33" s="2" t="e">
        <f t="shared" ref="H33:H37" si="1">F33/D33</f>
        <v>#DIV/0!</v>
      </c>
      <c r="I33" s="2">
        <f t="shared" ref="I33:I37" si="2">D33/E33</f>
        <v>0</v>
      </c>
    </row>
    <row r="34" spans="4:13" x14ac:dyDescent="0.25">
      <c r="D34" s="2">
        <v>850</v>
      </c>
      <c r="E34" s="10"/>
      <c r="F34" s="2">
        <v>6800000</v>
      </c>
      <c r="G34" s="2" t="e">
        <f t="shared" si="0"/>
        <v>#DIV/0!</v>
      </c>
      <c r="H34" s="2">
        <f t="shared" si="1"/>
        <v>8000</v>
      </c>
      <c r="I34" s="2" t="e">
        <f t="shared" si="2"/>
        <v>#DIV/0!</v>
      </c>
    </row>
    <row r="35" spans="4:13" x14ac:dyDescent="0.25">
      <c r="D35" s="2">
        <v>979</v>
      </c>
      <c r="E35" s="2">
        <v>655</v>
      </c>
      <c r="F35" s="4">
        <v>7500000</v>
      </c>
      <c r="G35" s="2">
        <f t="shared" si="0"/>
        <v>11450.381679389313</v>
      </c>
      <c r="H35" s="2">
        <f t="shared" si="1"/>
        <v>7660.878447395301</v>
      </c>
      <c r="I35" s="2">
        <f t="shared" si="2"/>
        <v>1.4946564885496183</v>
      </c>
    </row>
    <row r="36" spans="4:13" x14ac:dyDescent="0.25">
      <c r="D36" s="2"/>
      <c r="E36" s="2">
        <v>427</v>
      </c>
      <c r="F36" s="4">
        <v>4200000</v>
      </c>
      <c r="G36" s="2">
        <f t="shared" si="0"/>
        <v>9836.065573770491</v>
      </c>
      <c r="H36" s="2" t="e">
        <f t="shared" si="1"/>
        <v>#DIV/0!</v>
      </c>
      <c r="I36" s="2">
        <f t="shared" si="2"/>
        <v>0</v>
      </c>
    </row>
    <row r="37" spans="4:13" x14ac:dyDescent="0.25">
      <c r="D37" s="2"/>
      <c r="E37" s="2"/>
      <c r="F37" s="2">
        <v>4000000</v>
      </c>
      <c r="G37" s="2" t="e">
        <f t="shared" si="0"/>
        <v>#DIV/0!</v>
      </c>
      <c r="H37" s="2" t="e">
        <f t="shared" si="1"/>
        <v>#DIV/0!</v>
      </c>
      <c r="I37" s="2" t="e">
        <f t="shared" si="2"/>
        <v>#DIV/0!</v>
      </c>
    </row>
    <row r="38" spans="4:13" x14ac:dyDescent="0.25">
      <c r="E38" t="s">
        <v>24</v>
      </c>
    </row>
    <row r="39" spans="4:13" x14ac:dyDescent="0.25">
      <c r="E39" s="2"/>
      <c r="F39" s="2"/>
      <c r="G39" s="2" t="e">
        <f>F39/E39</f>
        <v>#DIV/0!</v>
      </c>
      <c r="H39" s="2">
        <v>0</v>
      </c>
      <c r="I39" s="2">
        <v>30000</v>
      </c>
      <c r="J39" s="2">
        <f>I39+H39+F39</f>
        <v>30000</v>
      </c>
      <c r="K39" s="2" t="e">
        <f>J39/E39</f>
        <v>#DIV/0!</v>
      </c>
      <c r="L39" s="4"/>
      <c r="M39" s="2"/>
    </row>
    <row r="40" spans="4:13" x14ac:dyDescent="0.25">
      <c r="D40" s="2">
        <f>4.55*10.764</f>
        <v>48.976199999999999</v>
      </c>
      <c r="E40" s="2">
        <f>53.53*10.764</f>
        <v>576.19691999999998</v>
      </c>
      <c r="F40" s="2">
        <v>6100000</v>
      </c>
      <c r="G40" s="2">
        <f>F40/E40</f>
        <v>10586.658463915428</v>
      </c>
      <c r="H40" s="2">
        <v>366000</v>
      </c>
      <c r="I40" s="2">
        <v>30000</v>
      </c>
      <c r="J40" s="2">
        <f>I40+H40+F40</f>
        <v>6496000</v>
      </c>
      <c r="K40" s="2">
        <f>J40/E40</f>
        <v>11273.923505179446</v>
      </c>
      <c r="L40" s="4"/>
      <c r="M40" s="2"/>
    </row>
    <row r="41" spans="4:13" x14ac:dyDescent="0.25">
      <c r="D41" s="2"/>
      <c r="E41" s="2">
        <v>574</v>
      </c>
      <c r="F41" s="2">
        <v>6000000</v>
      </c>
      <c r="G41" s="2">
        <f>F41/E41</f>
        <v>10452.961672473868</v>
      </c>
      <c r="H41" s="2">
        <v>294000</v>
      </c>
      <c r="I41" s="2">
        <v>30000</v>
      </c>
      <c r="J41" s="2">
        <f>I41+H41+F41</f>
        <v>6324000</v>
      </c>
      <c r="K41" s="2">
        <f>J41/E41</f>
        <v>11017.421602787457</v>
      </c>
      <c r="L41" s="2"/>
      <c r="M41" s="2"/>
    </row>
    <row r="42" spans="4:13" x14ac:dyDescent="0.25">
      <c r="D42" s="2"/>
      <c r="E42" s="2">
        <f>58.08*10.764</f>
        <v>625.17311999999993</v>
      </c>
      <c r="F42" s="2">
        <v>5300000</v>
      </c>
      <c r="G42" s="2">
        <f>F42/E42</f>
        <v>8477.6517582841698</v>
      </c>
      <c r="H42" s="2">
        <v>180000</v>
      </c>
      <c r="I42" s="2">
        <v>30000</v>
      </c>
      <c r="J42" s="2">
        <f>I42+H42+F42</f>
        <v>5510000</v>
      </c>
      <c r="K42" s="2">
        <f>J42/E42</f>
        <v>8813.5587147444858</v>
      </c>
      <c r="L42" s="2"/>
      <c r="M42" s="2"/>
    </row>
    <row r="43" spans="4:13" x14ac:dyDescent="0.25">
      <c r="E43">
        <f>54.46*10.764</f>
        <v>586.20744000000002</v>
      </c>
      <c r="F43">
        <v>6150000</v>
      </c>
      <c r="G43">
        <f>F43/E43</f>
        <v>10491.166744659535</v>
      </c>
      <c r="H43">
        <v>430500</v>
      </c>
      <c r="I43" s="2">
        <v>30000</v>
      </c>
      <c r="J43" s="2">
        <f>I43+H43+F43</f>
        <v>6610500</v>
      </c>
      <c r="K43" s="2">
        <f>J43/E43</f>
        <v>11276.724839930383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F8EA3-B19B-47DE-A629-6DB231024FE9}">
  <dimension ref="A1"/>
  <sheetViews>
    <sheetView tabSelected="1" workbookViewId="0">
      <selection activeCell="S2" sqref="S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EF8DE-ACD2-4F63-9106-CDE54C48B792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22419-CC6E-46F6-8834-5282B976132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E34D5-2CA1-4D0A-A2C6-1BA9C221AA1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5CF4A-7311-4706-B1AF-8281CA6E54B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F5006-878C-4066-AD72-17F8A8230EF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</vt:lpstr>
      <vt:lpstr>Sheet6</vt:lpstr>
      <vt:lpstr>Sheet1</vt:lpstr>
      <vt:lpstr>Sheet2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2024-03-07T05:28:15Z</dcterms:modified>
</cp:coreProperties>
</file>