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9EAA260-2BE0-4A24-B160-FE4EE0D62BB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I36" i="1"/>
  <c r="H36" i="1"/>
  <c r="M27" i="1"/>
  <c r="N23" i="1"/>
  <c r="L23" i="1"/>
  <c r="H35" i="1"/>
  <c r="I35" i="1"/>
  <c r="I17" i="1"/>
  <c r="J17" i="1" s="1"/>
  <c r="J8" i="1"/>
  <c r="E7" i="1"/>
  <c r="F6" i="1"/>
  <c r="D20" i="1"/>
  <c r="C20" i="1"/>
  <c r="D14" i="1"/>
  <c r="D10" i="1"/>
  <c r="D11" i="1" s="1"/>
  <c r="C10" i="1"/>
  <c r="C11" i="1" s="1"/>
  <c r="D8" i="1"/>
  <c r="C8" i="1"/>
  <c r="D6" i="1"/>
  <c r="D12" i="1" s="1"/>
  <c r="D13" i="1" s="1"/>
  <c r="C6" i="1"/>
  <c r="D5" i="1"/>
  <c r="C5" i="1"/>
  <c r="C14" i="1" s="1"/>
  <c r="B20" i="1"/>
  <c r="I29" i="1"/>
  <c r="F29" i="1"/>
  <c r="F37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D15" i="1" l="1"/>
  <c r="D17" i="1" s="1"/>
  <c r="C12" i="1"/>
  <c r="C13" i="1" s="1"/>
  <c r="C15" i="1" s="1"/>
  <c r="C17" i="1" s="1"/>
  <c r="G37" i="1"/>
  <c r="G40" i="1"/>
  <c r="B12" i="1"/>
  <c r="B13" i="1" s="1"/>
  <c r="B15" i="1" s="1"/>
  <c r="B17" i="1" s="1"/>
  <c r="B18" i="1" s="1"/>
  <c r="C37" i="1"/>
  <c r="C36" i="1"/>
  <c r="C35" i="1"/>
  <c r="C18" i="1" l="1"/>
  <c r="C21" i="1"/>
  <c r="C19" i="1"/>
  <c r="D21" i="1"/>
  <c r="D19" i="1"/>
  <c r="D18" i="1"/>
  <c r="B21" i="1"/>
  <c r="B19" i="1"/>
  <c r="I31" i="1"/>
  <c r="I30" i="1" l="1"/>
  <c r="I27" i="1" l="1"/>
  <c r="I32" i="1"/>
  <c r="F27" i="1"/>
  <c r="G27" i="1" l="1"/>
  <c r="F28" i="1"/>
  <c r="G28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<sst xmlns="http://schemas.openxmlformats.org/spreadsheetml/2006/main" count="36" uniqueCount="34">
  <si>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</si>
  <si>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</si>
  <si>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</si>
  <si>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</si>
  <si>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</si>
  <si>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</si>
  <si>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</si>
  <si>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</si>
  <si>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</si>
  <si>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</si>
  <si>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</si>
  <si>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</si>
  <si>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</si>
  <si>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</si>
  <si>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</si>
  <si>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</si>
  <si>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</si>
  <si>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</si>
  <si>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</si>
  <si>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</si>
  <si>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</si>
  <si>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</si>
  <si>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</si>
  <si>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</si>
  <si>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</si>
  <si>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</si>
  <si>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</si>
  <si>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>Construction Year</t>
  </si>
  <si>
    <t>103/Wadkar</t>
  </si>
  <si>
    <t>Wadkar/103</t>
  </si>
  <si>
    <t>Harmalkar /501</t>
  </si>
  <si>
    <t>Harmalkar/501</t>
  </si>
  <si>
    <t>402/Purohit</t>
  </si>
  <si>
    <t>Purohit/402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</si>
</sst>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0" borderId="0" xfId="0" applyFont="1"/>
    <xf numFmtId="43" fontId="12" fillId="0" borderId="1" xfId="0" applyNumberFormat="1" applyFont="1" applyBorder="1"/>
    <xf numFmtId="43" fontId="16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410143</xdr:colOff>
      <xdr:row>28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ACD80C-1C85-4B98-857B-53977CB9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67743" cy="53442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13</xdr:col>
      <xdr:colOff>562479</xdr:colOff>
      <xdr:row>27</xdr:row>
      <xdr:rowOff>115007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99BF7E-2495-449E-8C94-438EBD61C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3610479" cy="50680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560937-471D-45DD-AF6F-32339D04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27AA8-6256-4674-AE9F-94A74386F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1A13A-7413-4170-A302-5B23010A4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29" sqref="F2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7" t="s">
        <v>28</v>
      </c>
      <c r="C2" s="26" t="s">
        <v>32</v>
      </c>
      <c r="D2" t="s">
        <v>30</v>
      </c>
      <c r="E2" t="s">
        <v>13</v>
      </c>
    </row>
    <row r="3" spans="1:17" ht="16.5" x14ac:dyDescent="0.3">
      <c r="A3" s="16" t="s">
        <v>0</v>
      </c>
      <c r="B3" s="27">
        <v>12500</v>
      </c>
      <c r="C3" s="17">
        <v>12500</v>
      </c>
      <c r="D3" s="10">
        <v>13500</v>
      </c>
      <c r="E3">
        <v>2010</v>
      </c>
      <c r="F3" s="3">
        <v>2024</v>
      </c>
      <c r="G3" s="4">
        <f>F3-E3</f>
        <v>14</v>
      </c>
      <c r="L3" s="3"/>
      <c r="M3" s="4"/>
    </row>
    <row r="4" spans="1:17" ht="33" x14ac:dyDescent="0.3">
      <c r="A4" s="18" t="s">
        <v>1</v>
      </c>
      <c r="B4" s="27">
        <v>2500</v>
      </c>
      <c r="C4" s="17">
        <v>2500</v>
      </c>
      <c r="D4" s="10">
        <v>2500</v>
      </c>
      <c r="E4" s="38"/>
      <c r="F4" s="3"/>
      <c r="G4" s="4"/>
      <c r="H4" s="26"/>
      <c r="K4" s="34"/>
      <c r="L4" s="3"/>
      <c r="M4" s="4"/>
    </row>
    <row r="5" spans="1:17" ht="16.5" x14ac:dyDescent="0.3">
      <c r="A5" s="16" t="s">
        <v>2</v>
      </c>
      <c r="B5" s="27">
        <f>B3-B4</f>
        <v>10000</v>
      </c>
      <c r="C5" s="17">
        <f t="shared" ref="C5:D5" si="0">C3-C4</f>
        <v>10000</v>
      </c>
      <c r="D5" s="10">
        <f t="shared" si="0"/>
        <v>11000</v>
      </c>
      <c r="E5" s="39" t="s">
        <v>22</v>
      </c>
      <c r="F5" s="8" t="s">
        <v>23</v>
      </c>
      <c r="G5" s="14"/>
      <c r="H5" s="8" t="s">
        <v>27</v>
      </c>
      <c r="I5" s="8"/>
      <c r="M5" s="43"/>
      <c r="N5" s="30"/>
      <c r="O5" s="30"/>
      <c r="P5" s="30"/>
      <c r="Q5" s="30"/>
    </row>
    <row r="6" spans="1:17" ht="16.5" x14ac:dyDescent="0.3">
      <c r="A6" s="16" t="s">
        <v>3</v>
      </c>
      <c r="B6" s="27">
        <f>B4</f>
        <v>2500</v>
      </c>
      <c r="C6" s="17">
        <f t="shared" ref="C6:D6" si="1">C4</f>
        <v>2500</v>
      </c>
      <c r="D6" s="10">
        <f t="shared" si="1"/>
        <v>2500</v>
      </c>
      <c r="E6" s="6">
        <v>417</v>
      </c>
      <c r="F6" s="3">
        <f>46.45*10.764</f>
        <v>499.98779999999999</v>
      </c>
      <c r="G6" s="14" t="s">
        <v>33</v>
      </c>
      <c r="H6" s="8">
        <v>2010</v>
      </c>
      <c r="I6" s="8"/>
      <c r="M6" s="43"/>
      <c r="N6" s="30"/>
      <c r="O6" s="30"/>
      <c r="P6" s="30"/>
      <c r="Q6" s="30"/>
    </row>
    <row r="7" spans="1:17" ht="16.5" x14ac:dyDescent="0.3">
      <c r="A7" s="16" t="s">
        <v>4</v>
      </c>
      <c r="B7" s="19">
        <v>14</v>
      </c>
      <c r="C7" s="20">
        <v>14</v>
      </c>
      <c r="D7" s="40">
        <v>5</v>
      </c>
      <c r="E7">
        <f>F7/1.2</f>
        <v>458.33333333333337</v>
      </c>
      <c r="F7">
        <v>550</v>
      </c>
      <c r="G7" t="s">
        <v>29</v>
      </c>
      <c r="H7" s="8">
        <v>2010</v>
      </c>
      <c r="I7" s="8"/>
      <c r="M7" s="44"/>
      <c r="N7" s="30"/>
      <c r="O7" s="30"/>
      <c r="P7" s="30"/>
      <c r="Q7" s="30"/>
    </row>
    <row r="8" spans="1:17" ht="16.5" x14ac:dyDescent="0.3">
      <c r="A8" s="16" t="s">
        <v>5</v>
      </c>
      <c r="B8" s="19">
        <f>B9-B7</f>
        <v>46</v>
      </c>
      <c r="C8" s="20">
        <f t="shared" ref="C8:D8" si="2">C9-C7</f>
        <v>46</v>
      </c>
      <c r="D8" s="40">
        <f t="shared" si="2"/>
        <v>55</v>
      </c>
      <c r="E8" s="49">
        <f>F8/1.2</f>
        <v>402.5</v>
      </c>
      <c r="F8" s="3">
        <v>483</v>
      </c>
      <c r="G8" s="5" t="s">
        <v>31</v>
      </c>
      <c r="H8" s="10">
        <v>2019</v>
      </c>
      <c r="I8" s="10">
        <v>2024</v>
      </c>
      <c r="J8" s="6">
        <f>I8-H8</f>
        <v>5</v>
      </c>
      <c r="M8" s="44"/>
      <c r="N8" s="30"/>
      <c r="O8" s="30"/>
      <c r="P8" s="30"/>
      <c r="Q8" s="30"/>
    </row>
    <row r="9" spans="1:17" ht="16.5" x14ac:dyDescent="0.3">
      <c r="A9" s="16" t="s">
        <v>6</v>
      </c>
      <c r="B9" s="19">
        <v>60</v>
      </c>
      <c r="C9" s="20">
        <v>60</v>
      </c>
      <c r="D9" s="40">
        <v>60</v>
      </c>
      <c r="E9" s="6"/>
      <c r="F9" s="31"/>
      <c r="G9" s="13"/>
      <c r="H9" s="8"/>
      <c r="I9" s="8"/>
      <c r="J9" s="33"/>
      <c r="M9" s="44"/>
      <c r="N9" s="30"/>
      <c r="O9" s="30"/>
      <c r="P9" s="30"/>
      <c r="Q9" s="30"/>
    </row>
    <row r="10" spans="1:17" ht="33.75" x14ac:dyDescent="0.35">
      <c r="A10" s="18" t="s">
        <v>7</v>
      </c>
      <c r="B10" s="19">
        <f>90*B7/B9</f>
        <v>21</v>
      </c>
      <c r="C10" s="20">
        <f t="shared" ref="C10:D10" si="3">90*C7/C9</f>
        <v>21</v>
      </c>
      <c r="D10" s="40">
        <f t="shared" si="3"/>
        <v>7.5</v>
      </c>
      <c r="E10" s="50"/>
      <c r="F10" s="29"/>
      <c r="G10" s="13"/>
      <c r="H10" s="30"/>
      <c r="I10" s="30"/>
      <c r="J10" s="33"/>
      <c r="K10" s="33"/>
      <c r="L10" s="29"/>
      <c r="M10" s="44"/>
      <c r="N10" s="30"/>
      <c r="O10" s="30"/>
      <c r="P10" s="30"/>
      <c r="Q10" s="30"/>
    </row>
    <row r="11" spans="1:17" ht="16.5" x14ac:dyDescent="0.3">
      <c r="A11" s="16"/>
      <c r="B11" s="28">
        <f>B10%</f>
        <v>0.21</v>
      </c>
      <c r="C11" s="36">
        <f t="shared" ref="C11:D11" si="4">C10%</f>
        <v>0.21</v>
      </c>
      <c r="D11" s="41">
        <f t="shared" si="4"/>
        <v>7.4999999999999997E-2</v>
      </c>
      <c r="G11" s="13"/>
      <c r="H11" s="30"/>
      <c r="I11" s="30"/>
      <c r="J11" s="33"/>
      <c r="K11" s="33"/>
      <c r="L11" s="29"/>
      <c r="M11" s="45"/>
      <c r="N11" s="30"/>
      <c r="O11" s="30"/>
      <c r="P11" s="30"/>
      <c r="Q11" s="30"/>
    </row>
    <row r="12" spans="1:17" ht="16.5" x14ac:dyDescent="0.3">
      <c r="A12" s="16" t="s">
        <v>8</v>
      </c>
      <c r="B12" s="27">
        <f>B6*B11</f>
        <v>525</v>
      </c>
      <c r="C12" s="21">
        <f t="shared" ref="C12:D12" si="5">C6*C11</f>
        <v>525</v>
      </c>
      <c r="D12" s="42">
        <f t="shared" si="5"/>
        <v>187.5</v>
      </c>
      <c r="E12" t="s">
        <v>24</v>
      </c>
      <c r="G12" s="13"/>
      <c r="H12" s="30"/>
      <c r="I12" s="30"/>
      <c r="J12" s="33"/>
      <c r="K12" s="33"/>
      <c r="L12" s="29"/>
      <c r="M12" s="43"/>
      <c r="N12" s="30"/>
      <c r="O12" s="30"/>
      <c r="P12" s="30"/>
      <c r="Q12" s="30"/>
    </row>
    <row r="13" spans="1:17" ht="16.5" x14ac:dyDescent="0.3">
      <c r="A13" s="16" t="s">
        <v>9</v>
      </c>
      <c r="B13" s="27">
        <f>B6-B12</f>
        <v>1975</v>
      </c>
      <c r="C13" s="21">
        <f t="shared" ref="C13:D13" si="6">C6-C12</f>
        <v>1975</v>
      </c>
      <c r="D13" s="42">
        <f t="shared" si="6"/>
        <v>2312.5</v>
      </c>
      <c r="G13" s="13"/>
      <c r="H13" s="49"/>
      <c r="I13" s="30"/>
      <c r="J13" s="33"/>
      <c r="K13" s="33"/>
      <c r="L13" s="29"/>
      <c r="M13" s="43"/>
      <c r="N13" s="30"/>
      <c r="O13" s="30"/>
      <c r="P13" s="30"/>
      <c r="Q13" s="30"/>
    </row>
    <row r="14" spans="1:17" ht="16.5" x14ac:dyDescent="0.3">
      <c r="A14" s="16" t="s">
        <v>2</v>
      </c>
      <c r="B14" s="27">
        <f>B5</f>
        <v>10000</v>
      </c>
      <c r="C14" s="17">
        <f t="shared" ref="C14:D14" si="7">C5</f>
        <v>10000</v>
      </c>
      <c r="D14" s="10">
        <f t="shared" si="7"/>
        <v>11000</v>
      </c>
      <c r="E14" s="6"/>
      <c r="G14" s="13"/>
      <c r="H14" s="49"/>
      <c r="I14" s="30"/>
      <c r="J14" s="33"/>
      <c r="K14" s="33"/>
      <c r="L14" s="29"/>
      <c r="M14" s="43"/>
      <c r="N14" s="30"/>
      <c r="O14" s="30"/>
      <c r="P14" s="30"/>
      <c r="Q14" s="30"/>
    </row>
    <row r="15" spans="1:17" ht="16.5" x14ac:dyDescent="0.3">
      <c r="A15" s="16" t="s">
        <v>10</v>
      </c>
      <c r="B15" s="27">
        <f>B14+B13</f>
        <v>11975</v>
      </c>
      <c r="C15" s="17">
        <f t="shared" ref="C15:D15" si="8">C14+C13</f>
        <v>11975</v>
      </c>
      <c r="D15" s="10">
        <f t="shared" si="8"/>
        <v>13312.5</v>
      </c>
      <c r="E15" s="6"/>
      <c r="F15" s="6"/>
      <c r="G15" s="13">
        <v>7518</v>
      </c>
      <c r="I15" s="13">
        <v>403</v>
      </c>
      <c r="J15" s="33"/>
      <c r="K15" s="33"/>
      <c r="L15" s="29"/>
      <c r="M15" s="4"/>
    </row>
    <row r="16" spans="1:17" ht="16.5" x14ac:dyDescent="0.3">
      <c r="A16" s="16" t="s">
        <v>21</v>
      </c>
      <c r="B16" s="22">
        <v>550</v>
      </c>
      <c r="C16" s="37">
        <v>500</v>
      </c>
      <c r="D16" s="8">
        <v>483</v>
      </c>
      <c r="E16" s="5"/>
      <c r="F16" s="5"/>
      <c r="G16" s="5"/>
      <c r="H16" s="6"/>
      <c r="I16">
        <v>17000</v>
      </c>
      <c r="M16" s="32"/>
    </row>
    <row r="17" spans="1:14" ht="16.5" x14ac:dyDescent="0.3">
      <c r="A17" s="16" t="s">
        <v>11</v>
      </c>
      <c r="B17" s="23">
        <f>B15*B16</f>
        <v>6586250</v>
      </c>
      <c r="C17" s="23">
        <f t="shared" ref="C17:D17" si="9">C15*C16</f>
        <v>5987500</v>
      </c>
      <c r="D17" s="23">
        <f t="shared" si="9"/>
        <v>6429937.5</v>
      </c>
      <c r="E17" s="5"/>
      <c r="F17" s="35"/>
      <c r="G17" s="5"/>
      <c r="H17" s="6"/>
      <c r="I17" s="6">
        <f>I16*I15</f>
        <v>6851000</v>
      </c>
      <c r="J17" s="6">
        <f>I17/500</f>
        <v>13702</v>
      </c>
      <c r="M17" s="5"/>
      <c r="N17" s="6"/>
    </row>
    <row r="18" spans="1:14" ht="16.5" x14ac:dyDescent="0.3">
      <c r="A18" s="16" t="s">
        <v>25</v>
      </c>
      <c r="B18" s="23">
        <f>B17*0.85</f>
        <v>5598312.5</v>
      </c>
      <c r="C18" s="23">
        <f t="shared" ref="C18:D18" si="10">C17*0.85</f>
        <v>5089375</v>
      </c>
      <c r="D18" s="23">
        <f t="shared" si="10"/>
        <v>5465446.875</v>
      </c>
      <c r="E18" s="5"/>
      <c r="F18" s="35"/>
      <c r="G18" s="5"/>
      <c r="H18" s="6"/>
      <c r="M18" s="5"/>
      <c r="N18" s="6"/>
    </row>
    <row r="19" spans="1:14" ht="16.5" x14ac:dyDescent="0.3">
      <c r="A19" s="16" t="s">
        <v>26</v>
      </c>
      <c r="B19" s="23">
        <f>B17*0.7</f>
        <v>4610375</v>
      </c>
      <c r="C19" s="23">
        <f t="shared" ref="C19:D19" si="11">C17*0.7</f>
        <v>4191249.9999999995</v>
      </c>
      <c r="D19" s="23">
        <f t="shared" si="11"/>
        <v>4500956.25</v>
      </c>
      <c r="E19" s="5"/>
      <c r="F19" s="35"/>
      <c r="G19" s="5"/>
      <c r="H19" s="6"/>
      <c r="M19" s="5"/>
      <c r="N19" s="6"/>
    </row>
    <row r="20" spans="1:14" ht="16.5" x14ac:dyDescent="0.3">
      <c r="A20" s="16" t="s">
        <v>12</v>
      </c>
      <c r="B20" s="23">
        <f>560*B4</f>
        <v>1400000</v>
      </c>
      <c r="C20" s="51">
        <f t="shared" ref="C20:D20" si="12">560*C4</f>
        <v>1400000</v>
      </c>
      <c r="D20" s="23">
        <f t="shared" si="12"/>
        <v>1400000</v>
      </c>
      <c r="E20" s="6"/>
      <c r="F20" s="5"/>
    </row>
    <row r="21" spans="1:14" ht="16.5" x14ac:dyDescent="0.3">
      <c r="A21" s="19" t="s">
        <v>16</v>
      </c>
      <c r="B21" s="23">
        <f>B17*0.025/12</f>
        <v>13721.354166666666</v>
      </c>
      <c r="C21" s="52">
        <f t="shared" ref="C21:D21" si="13">C17*0.025/12</f>
        <v>12473.958333333334</v>
      </c>
      <c r="D21" s="23">
        <f t="shared" si="13"/>
        <v>13395.703125</v>
      </c>
      <c r="E21" s="6"/>
      <c r="F21" s="5"/>
      <c r="L21">
        <v>18100</v>
      </c>
    </row>
    <row r="22" spans="1:14" x14ac:dyDescent="0.25">
      <c r="B22" s="12"/>
      <c r="L22">
        <v>18100</v>
      </c>
    </row>
    <row r="23" spans="1:14" x14ac:dyDescent="0.25">
      <c r="B23" s="12">
        <v>59</v>
      </c>
      <c r="C23">
        <v>54</v>
      </c>
      <c r="D23">
        <v>72</v>
      </c>
      <c r="L23">
        <f>L22+L21</f>
        <v>36200</v>
      </c>
      <c r="M23">
        <v>33050</v>
      </c>
      <c r="N23">
        <f>L23-M23</f>
        <v>3150</v>
      </c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400</v>
      </c>
      <c r="D27" s="8"/>
      <c r="E27" s="8">
        <v>6000000</v>
      </c>
      <c r="F27" s="10" t="e">
        <f t="shared" ref="F27:F33" si="14">E27/B27</f>
        <v>#DIV/0!</v>
      </c>
      <c r="G27" s="10">
        <f>E27/C27</f>
        <v>15000</v>
      </c>
      <c r="H27" s="10" t="e">
        <f>E27/#REF!</f>
        <v>#REF!</v>
      </c>
      <c r="I27" s="8" t="e">
        <f>C27/B27</f>
        <v>#DIV/0!</v>
      </c>
      <c r="J27" s="15"/>
      <c r="M27">
        <f>2950+6100+6000+3050+2950+12000</f>
        <v>33050</v>
      </c>
    </row>
    <row r="28" spans="1:14" ht="17.25" x14ac:dyDescent="0.3">
      <c r="B28" s="9"/>
      <c r="C28" s="8">
        <v>390</v>
      </c>
      <c r="D28" s="8"/>
      <c r="E28" s="8">
        <v>5800000</v>
      </c>
      <c r="F28" s="10" t="e">
        <f t="shared" si="14"/>
        <v>#DIV/0!</v>
      </c>
      <c r="G28" s="10">
        <f>E28/C28</f>
        <v>14871.794871794871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/>
      <c r="C29" s="8">
        <v>635</v>
      </c>
      <c r="D29" s="8"/>
      <c r="E29" s="10">
        <v>7000000</v>
      </c>
      <c r="F29" s="10" t="e">
        <f t="shared" si="14"/>
        <v>#DIV/0!</v>
      </c>
      <c r="G29" s="10">
        <f t="shared" ref="G29:G33" si="15">E29/C29</f>
        <v>11023.622047244095</v>
      </c>
      <c r="H29" s="10" t="e">
        <f>E29/#REF!</f>
        <v>#REF!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 t="e">
        <f t="shared" si="14"/>
        <v>#DIV/0!</v>
      </c>
      <c r="G30" s="10" t="e">
        <f t="shared" si="15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4"/>
      <c r="E31" s="25"/>
      <c r="F31" s="25" t="e">
        <f t="shared" si="14"/>
        <v>#DIV/0!</v>
      </c>
      <c r="G31" s="10" t="e">
        <f t="shared" si="15"/>
        <v>#DIV/0!</v>
      </c>
      <c r="H31" s="25" t="e">
        <f>E31/#REF!</f>
        <v>#REF!</v>
      </c>
      <c r="I31" s="8" t="e">
        <f>C31/B31</f>
        <v>#DIV/0!</v>
      </c>
    </row>
    <row r="32" spans="1:14" x14ac:dyDescent="0.25">
      <c r="E32" s="25"/>
      <c r="F32" s="25" t="e">
        <f t="shared" si="14"/>
        <v>#DIV/0!</v>
      </c>
      <c r="G32" s="25" t="e">
        <f t="shared" si="15"/>
        <v>#DIV/0!</v>
      </c>
      <c r="H32" s="25" t="e">
        <f>E32/#REF!</f>
        <v>#REF!</v>
      </c>
      <c r="I32" t="e">
        <f>#REF!/B32</f>
        <v>#REF!</v>
      </c>
    </row>
    <row r="33" spans="1:9" x14ac:dyDescent="0.25">
      <c r="E33" s="24"/>
      <c r="F33" s="25" t="e">
        <f t="shared" si="14"/>
        <v>#DIV/0!</v>
      </c>
      <c r="G33" s="25" t="e">
        <f t="shared" si="15"/>
        <v>#DIV/0!</v>
      </c>
      <c r="H33" s="25" t="e">
        <f>E33/#REF!</f>
        <v>#REF!</v>
      </c>
    </row>
    <row r="35" spans="1:9" x14ac:dyDescent="0.25">
      <c r="A35">
        <v>409</v>
      </c>
      <c r="B35" s="7">
        <v>7000000</v>
      </c>
      <c r="C35">
        <f t="shared" ref="C35:C41" si="16">B35/A35</f>
        <v>17114.914425427873</v>
      </c>
      <c r="D35">
        <v>420000</v>
      </c>
      <c r="E35">
        <v>30000</v>
      </c>
      <c r="F35">
        <f>E35+D35+B35</f>
        <v>7450000</v>
      </c>
      <c r="G35">
        <f>F35/A35</f>
        <v>18215.158924205378</v>
      </c>
      <c r="H35" s="6">
        <f>A35*1.2</f>
        <v>490.79999999999995</v>
      </c>
      <c r="I35" s="6">
        <f>B35/H35</f>
        <v>14262.428687856562</v>
      </c>
    </row>
    <row r="36" spans="1:9" x14ac:dyDescent="0.25">
      <c r="A36">
        <v>462</v>
      </c>
      <c r="B36" s="7">
        <v>6300000</v>
      </c>
      <c r="C36">
        <f t="shared" si="16"/>
        <v>13636.363636363636</v>
      </c>
      <c r="D36">
        <v>378000</v>
      </c>
      <c r="E36">
        <v>30000</v>
      </c>
      <c r="F36">
        <f>E36+D36+B36</f>
        <v>6708000</v>
      </c>
      <c r="G36">
        <f>F36/A36</f>
        <v>14519.480519480519</v>
      </c>
      <c r="H36" s="6">
        <f>A36*1.2</f>
        <v>554.4</v>
      </c>
      <c r="I36" s="6">
        <f>B36/H36</f>
        <v>11363.636363636364</v>
      </c>
    </row>
    <row r="37" spans="1:9" x14ac:dyDescent="0.25">
      <c r="C37" t="e">
        <f t="shared" si="16"/>
        <v>#DIV/0!</v>
      </c>
      <c r="D37">
        <v>84000</v>
      </c>
      <c r="E37">
        <v>14000</v>
      </c>
      <c r="F37">
        <f>E37+D37+B37</f>
        <v>98000</v>
      </c>
      <c r="G37" t="e">
        <f>F37/A37</f>
        <v>#DIV/0!</v>
      </c>
    </row>
    <row r="38" spans="1:9" ht="15.75" x14ac:dyDescent="0.25">
      <c r="A38" s="46"/>
      <c r="B38" s="47"/>
      <c r="C38" s="48" t="e">
        <f t="shared" si="16"/>
        <v>#DIV/0!</v>
      </c>
      <c r="D38" s="48">
        <v>899500</v>
      </c>
      <c r="E38" s="48">
        <v>30000</v>
      </c>
      <c r="F38" s="48">
        <f>E38+D38+B38</f>
        <v>929500</v>
      </c>
      <c r="G38" s="48" t="e">
        <f>F38/A38</f>
        <v>#DIV/0!</v>
      </c>
    </row>
    <row r="39" spans="1:9" ht="15.75" x14ac:dyDescent="0.25">
      <c r="A39" s="29"/>
      <c r="C39" t="e">
        <f t="shared" si="16"/>
        <v>#DIV/0!</v>
      </c>
    </row>
    <row r="40" spans="1:9" ht="15.75" x14ac:dyDescent="0.25">
      <c r="A40" s="46"/>
      <c r="B40" s="47"/>
      <c r="C40" s="48" t="e">
        <f t="shared" si="16"/>
        <v>#DIV/0!</v>
      </c>
      <c r="D40" s="48">
        <v>1194000</v>
      </c>
      <c r="E40" s="48">
        <v>30000</v>
      </c>
      <c r="F40" s="48">
        <f>E40+D40+B40</f>
        <v>1224000</v>
      </c>
      <c r="G40" s="48" t="e">
        <f>F40/A40</f>
        <v>#DIV/0!</v>
      </c>
    </row>
    <row r="41" spans="1:9" ht="15.75" x14ac:dyDescent="0.25">
      <c r="A41" s="46"/>
      <c r="B41" s="47"/>
      <c r="C41" s="48" t="e">
        <f t="shared" si="16"/>
        <v>#DIV/0!</v>
      </c>
      <c r="D41" s="48">
        <v>1220500</v>
      </c>
      <c r="E41" s="48">
        <v>30000</v>
      </c>
      <c r="F41" s="48">
        <f>E41+D41+B41</f>
        <v>1250500</v>
      </c>
      <c r="G41" s="48" t="e">
        <f>F41/A41</f>
        <v>#DIV/0!</v>
      </c>
    </row>
    <row r="42" spans="1:9" ht="15.75" x14ac:dyDescent="0.25">
      <c r="A42" s="29"/>
    </row>
    <row r="43" spans="1:9" ht="15.75" x14ac:dyDescent="0.25">
      <c r="A43" s="29"/>
    </row>
    <row r="44" spans="1:9" ht="15.75" x14ac:dyDescent="0.25">
      <c r="A44" s="29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S27" sqref="S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J30" sqref="J30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2024-03-12T06:21:28Z</dcterms:modified>
</cp:coreProperties>
</file>