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2B286CF-FCC7-48A5-AD23-F2CE12FCA13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1" l="1"/>
  <c r="G8" i="1"/>
  <c r="G6" i="1"/>
  <c r="D20" i="1"/>
  <c r="D10" i="1"/>
  <c r="D11" i="1" s="1"/>
  <c r="D8" i="1"/>
  <c r="D6" i="1"/>
  <c r="D12" i="1" s="1"/>
  <c r="D13" i="1" s="1"/>
  <c r="D5" i="1"/>
  <c r="D14" i="1" s="1"/>
  <c r="C20" i="1"/>
  <c r="C11" i="1"/>
  <c r="C10" i="1"/>
  <c r="C8" i="1"/>
  <c r="C6" i="1"/>
  <c r="C12" i="1" s="1"/>
  <c r="C13" i="1" s="1"/>
  <c r="C5" i="1"/>
  <c r="C14" i="1" s="1"/>
  <c r="C15" i="1" s="1"/>
  <c r="C17" i="1" s="1"/>
  <c r="D15" i="1" l="1"/>
  <c r="D17" i="1" s="1"/>
  <c r="C21" i="1"/>
  <c r="C19" i="1"/>
  <c r="C18" i="1"/>
  <c r="D21" i="1" l="1"/>
  <c r="D18" i="1"/>
  <c r="D19" i="1"/>
  <c r="A35" i="1" l="1"/>
  <c r="I29" i="1"/>
  <c r="F29" i="1"/>
  <c r="B20" i="1"/>
  <c r="F6" i="1"/>
  <c r="J36" i="1"/>
  <c r="H36" i="1"/>
  <c r="F37" i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C37" i="1"/>
  <c r="C36" i="1"/>
  <c r="C35" i="1"/>
  <c r="B21" i="1" l="1"/>
  <c r="B18" i="1"/>
  <c r="B19" i="1"/>
  <c r="I31" i="1"/>
  <c r="I30" i="1" l="1"/>
  <c r="I27" i="1" l="1"/>
  <c r="I32" i="1"/>
  <c r="F27" i="1"/>
  <c r="G27" i="1" l="1"/>
  <c r="F28" i="1"/>
  <c r="G28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<sst xmlns="http://schemas.openxmlformats.org/spreadsheetml/2006/main" count="35" uniqueCount="33">
  <si>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</si>
  <si>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</si>
  <si>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</si>
  <si>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</si>
  <si>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</si>
  <si>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</si>
  <si>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</si>
  <si>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</si>
  <si>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</si>
  <si>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</si>
  <si>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</si>
  <si>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</si>
  <si>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</si>
  <si>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</si>
  <si>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</si>
  <si>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</si>
  <si>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</si>
  <si>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</si>
  <si>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</si>
  <si>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</si>
  <si>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</si>
  <si>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</si>
  <si>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</si>
  <si>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</si>
  <si>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</si>
  <si>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</si>
  <si>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</si>
  <si>
    <t>Flat No. 24 / Sanjay CHSL.</t>
  </si>
  <si>
    <t>Sanjay Karale</t>
  </si>
  <si>
    <t>Supreeti Das</t>
  </si>
  <si>
    <t>Flat No. 703/Siddhishay</t>
  </si>
  <si>
    <t>Mahesh Raghav</t>
  </si>
  <si>
    <t>Flat No. 401/Nandanvan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</si>
</sst>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0" fillId="0" borderId="3" xfId="0" applyBorder="1"/>
    <xf numFmtId="43" fontId="0" fillId="0" borderId="3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0" fontId="10" fillId="0" borderId="4" xfId="0" applyFont="1" applyBorder="1" applyAlignment="1">
      <alignment horizontal="center" wrapText="1"/>
    </xf>
    <xf numFmtId="0" fontId="0" fillId="0" borderId="4" xfId="0" applyBorder="1"/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4" fillId="0" borderId="0" xfId="0" applyFont="1"/>
    <xf numFmtId="43" fontId="3" fillId="0" borderId="0" xfId="0" applyNumberFormat="1" applyFont="1"/>
    <xf numFmtId="0" fontId="15" fillId="0" borderId="1" xfId="0" applyFont="1" applyBorder="1"/>
    <xf numFmtId="0" fontId="16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wrapText="1"/>
    </xf>
    <xf numFmtId="43" fontId="15" fillId="0" borderId="1" xfId="0" applyNumberFormat="1" applyFont="1" applyBorder="1"/>
    <xf numFmtId="0" fontId="15" fillId="0" borderId="1" xfId="1" applyNumberFormat="1" applyFont="1" applyBorder="1"/>
    <xf numFmtId="10" fontId="15" fillId="0" borderId="1" xfId="1" applyNumberFormat="1" applyFont="1" applyBorder="1"/>
    <xf numFmtId="43" fontId="15" fillId="0" borderId="1" xfId="1" applyFont="1" applyBorder="1"/>
    <xf numFmtId="0" fontId="16" fillId="0" borderId="1" xfId="0" applyFont="1" applyBorder="1"/>
    <xf numFmtId="43" fontId="16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183212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F5D284-4724-49BC-BFD9-8E61A12C1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32812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458408-075F-4490-BBB7-02AFB700A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344905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1C8C5-2244-4318-A68E-C952DBF4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65705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1957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329D56-EE25-40C2-A507-B5CFE4BF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22757" cy="9078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373399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2EAAA9-9327-4526-8432-173D7453B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84599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125799</xdr:colOff>
      <xdr:row>27</xdr:row>
      <xdr:rowOff>143613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780EF-8EEC-48DB-8E2A-83307E8C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46599" cy="528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23</xdr:col>
      <xdr:colOff>221063</xdr:colOff>
      <xdr:row>73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5CCF49-A80A-41BF-8027-972C74BAA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14241863" cy="8507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28</xdr:row>
      <xdr:rowOff>162692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04C1A-A537-4F6B-AB42-5CE43CC61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4966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5.5703125" style="6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4.28515625" bestFit="1" customWidth="1"/>
    <col min="13" max="13" width="14.28515625" bestFit="1" customWidth="1"/>
    <col min="14" max="14" width="11.5703125" bestFit="1" customWidth="1"/>
  </cols>
  <sheetData>
    <row r="1" spans="1:17" ht="16.5" x14ac:dyDescent="0.3">
      <c r="A1" s="14"/>
      <c r="B1" s="16" t="s">
        <v>28</v>
      </c>
      <c r="C1" s="42" t="s">
        <v>29</v>
      </c>
      <c r="D1" s="42" t="s">
        <v>31</v>
      </c>
      <c r="E1" s="1"/>
      <c r="F1" s="1"/>
      <c r="G1" s="1"/>
    </row>
    <row r="2" spans="1:17" ht="33" x14ac:dyDescent="0.3">
      <c r="A2" s="14"/>
      <c r="B2" s="21" t="s">
        <v>27</v>
      </c>
      <c r="C2" s="43" t="s">
        <v>30</v>
      </c>
      <c r="D2" s="44" t="s">
        <v>32</v>
      </c>
      <c r="E2" t="s">
        <v>13</v>
      </c>
    </row>
    <row r="3" spans="1:17" ht="16.5" x14ac:dyDescent="0.3">
      <c r="A3" s="14" t="s">
        <v>0</v>
      </c>
      <c r="B3" s="22">
        <v>13000</v>
      </c>
      <c r="C3" s="45">
        <v>14000</v>
      </c>
      <c r="D3" s="45">
        <v>3800</v>
      </c>
      <c r="E3">
        <v>2003</v>
      </c>
      <c r="F3" s="2">
        <v>2024</v>
      </c>
      <c r="G3" s="3">
        <f>F3-E3</f>
        <v>21</v>
      </c>
      <c r="L3" s="2"/>
      <c r="M3" s="3"/>
    </row>
    <row r="4" spans="1:17" ht="33" x14ac:dyDescent="0.3">
      <c r="A4" s="15" t="s">
        <v>1</v>
      </c>
      <c r="B4" s="22">
        <v>2500</v>
      </c>
      <c r="C4" s="45">
        <v>2700</v>
      </c>
      <c r="D4" s="45">
        <v>2500</v>
      </c>
      <c r="E4" s="31"/>
      <c r="F4" s="2"/>
      <c r="G4" s="3"/>
      <c r="H4" s="21"/>
      <c r="K4" s="29"/>
      <c r="L4" s="2"/>
      <c r="M4" s="3"/>
    </row>
    <row r="5" spans="1:17" ht="16.5" x14ac:dyDescent="0.3">
      <c r="A5" s="14" t="s">
        <v>2</v>
      </c>
      <c r="B5" s="22">
        <f>B3-B4</f>
        <v>10500</v>
      </c>
      <c r="C5" s="45">
        <f>C3-C4</f>
        <v>11300</v>
      </c>
      <c r="D5" s="45">
        <f>D3-D4</f>
        <v>1300</v>
      </c>
      <c r="E5" s="32" t="s">
        <v>22</v>
      </c>
      <c r="F5" s="7" t="s">
        <v>23</v>
      </c>
      <c r="G5" s="12"/>
      <c r="H5" s="7"/>
      <c r="I5" s="7"/>
      <c r="M5" s="33"/>
      <c r="N5" s="25"/>
      <c r="O5" s="25"/>
      <c r="P5" s="25"/>
      <c r="Q5" s="25"/>
    </row>
    <row r="6" spans="1:17" ht="16.5" x14ac:dyDescent="0.3">
      <c r="A6" s="14" t="s">
        <v>3</v>
      </c>
      <c r="B6" s="22">
        <f>B4</f>
        <v>2500</v>
      </c>
      <c r="C6" s="45">
        <f>C4</f>
        <v>2700</v>
      </c>
      <c r="D6" s="45">
        <f>D4</f>
        <v>2500</v>
      </c>
      <c r="E6" s="5">
        <v>226</v>
      </c>
      <c r="F6" s="2">
        <f>E6*1.2</f>
        <v>271.2</v>
      </c>
      <c r="G6" s="12">
        <f>F6*1.3</f>
        <v>352.56</v>
      </c>
      <c r="H6" s="7"/>
      <c r="I6" s="7"/>
      <c r="M6" s="33"/>
      <c r="N6" s="25"/>
      <c r="O6" s="25"/>
      <c r="P6" s="25"/>
      <c r="Q6" s="25"/>
    </row>
    <row r="7" spans="1:17" ht="16.5" x14ac:dyDescent="0.3">
      <c r="A7" s="14" t="s">
        <v>4</v>
      </c>
      <c r="B7" s="16">
        <v>21</v>
      </c>
      <c r="C7" s="46">
        <v>15</v>
      </c>
      <c r="D7" s="46">
        <v>9</v>
      </c>
      <c r="F7" s="2"/>
      <c r="G7" s="4">
        <v>7500</v>
      </c>
      <c r="H7" s="7"/>
      <c r="I7" s="7"/>
      <c r="M7" s="34"/>
      <c r="N7" s="25"/>
      <c r="O7" s="25"/>
      <c r="P7" s="25"/>
      <c r="Q7" s="25"/>
    </row>
    <row r="8" spans="1:17" ht="16.5" x14ac:dyDescent="0.3">
      <c r="A8" s="14" t="s">
        <v>5</v>
      </c>
      <c r="B8" s="16">
        <f>B9-B7</f>
        <v>39</v>
      </c>
      <c r="C8" s="46">
        <f>C9-C7</f>
        <v>45</v>
      </c>
      <c r="D8" s="46">
        <f>D9-D7</f>
        <v>51</v>
      </c>
      <c r="E8" s="5"/>
      <c r="F8" s="41"/>
      <c r="G8" s="4">
        <f>G7*G6</f>
        <v>2644200</v>
      </c>
      <c r="H8" s="9"/>
      <c r="I8" s="9"/>
      <c r="M8" s="34"/>
      <c r="N8" s="25"/>
      <c r="O8" s="25"/>
      <c r="P8" s="25"/>
      <c r="Q8" s="25"/>
    </row>
    <row r="9" spans="1:17" ht="16.5" x14ac:dyDescent="0.3">
      <c r="A9" s="14" t="s">
        <v>6</v>
      </c>
      <c r="B9" s="16">
        <v>60</v>
      </c>
      <c r="C9" s="46">
        <v>60</v>
      </c>
      <c r="D9" s="46">
        <v>60</v>
      </c>
      <c r="E9" s="5"/>
      <c r="F9" s="26"/>
      <c r="G9" s="11"/>
      <c r="H9" s="7"/>
      <c r="I9" s="7"/>
      <c r="J9" s="28"/>
      <c r="M9" s="34"/>
      <c r="N9" s="25"/>
      <c r="O9" s="25"/>
      <c r="P9" s="25"/>
      <c r="Q9" s="25"/>
    </row>
    <row r="10" spans="1:17" ht="33.75" x14ac:dyDescent="0.35">
      <c r="A10" s="15" t="s">
        <v>7</v>
      </c>
      <c r="B10" s="16">
        <f>90*B7/B9</f>
        <v>31.5</v>
      </c>
      <c r="C10" s="46">
        <f>90*C7/C9</f>
        <v>22.5</v>
      </c>
      <c r="D10" s="46">
        <f>90*D7/D9</f>
        <v>13.5</v>
      </c>
      <c r="E10" s="40"/>
      <c r="F10" s="24"/>
      <c r="G10" s="11"/>
      <c r="H10" s="25"/>
      <c r="I10" s="25"/>
      <c r="J10" s="28"/>
      <c r="K10" s="28"/>
      <c r="L10" s="24"/>
      <c r="M10" s="34"/>
      <c r="N10" s="25"/>
      <c r="O10" s="25"/>
      <c r="P10" s="25"/>
      <c r="Q10" s="25"/>
    </row>
    <row r="11" spans="1:17" ht="16.5" x14ac:dyDescent="0.3">
      <c r="A11" s="14"/>
      <c r="B11" s="23">
        <f>B10%</f>
        <v>0.315</v>
      </c>
      <c r="C11" s="47">
        <f>C10%</f>
        <v>0.22500000000000001</v>
      </c>
      <c r="D11" s="47">
        <f>D10%</f>
        <v>0.13500000000000001</v>
      </c>
      <c r="G11" s="11"/>
      <c r="H11" s="25"/>
      <c r="I11" s="25"/>
      <c r="J11" s="28"/>
      <c r="K11" s="28"/>
      <c r="L11" s="24"/>
      <c r="M11" s="35"/>
      <c r="N11" s="25"/>
      <c r="O11" s="25"/>
      <c r="P11" s="25"/>
      <c r="Q11" s="25"/>
    </row>
    <row r="12" spans="1:17" ht="16.5" x14ac:dyDescent="0.3">
      <c r="A12" s="14" t="s">
        <v>8</v>
      </c>
      <c r="B12" s="22">
        <f>B6*B11</f>
        <v>787.5</v>
      </c>
      <c r="C12" s="48">
        <f>C6*C11</f>
        <v>607.5</v>
      </c>
      <c r="D12" s="48">
        <f>D6*D11</f>
        <v>337.5</v>
      </c>
      <c r="E12" t="s">
        <v>24</v>
      </c>
      <c r="G12" s="11"/>
      <c r="H12" s="25"/>
      <c r="I12" s="25"/>
      <c r="J12" s="28"/>
      <c r="K12" s="28"/>
      <c r="L12" s="24"/>
      <c r="M12" s="33"/>
      <c r="N12" s="25"/>
      <c r="O12" s="25"/>
      <c r="P12" s="25"/>
      <c r="Q12" s="25"/>
    </row>
    <row r="13" spans="1:17" ht="16.5" x14ac:dyDescent="0.3">
      <c r="A13" s="14" t="s">
        <v>9</v>
      </c>
      <c r="B13" s="22">
        <f>B6-B12</f>
        <v>1712.5</v>
      </c>
      <c r="C13" s="48">
        <f>C6-C12</f>
        <v>2092.5</v>
      </c>
      <c r="D13" s="48">
        <f>D6-D12</f>
        <v>2162.5</v>
      </c>
      <c r="G13" s="11"/>
      <c r="H13" s="39"/>
      <c r="I13" s="25"/>
      <c r="J13" s="28"/>
      <c r="K13" s="28"/>
      <c r="L13" s="24"/>
      <c r="M13" s="33"/>
      <c r="N13" s="25"/>
      <c r="O13" s="25"/>
      <c r="P13" s="25"/>
      <c r="Q13" s="25"/>
    </row>
    <row r="14" spans="1:17" ht="16.5" x14ac:dyDescent="0.3">
      <c r="A14" s="14" t="s">
        <v>2</v>
      </c>
      <c r="B14" s="22">
        <f>B5</f>
        <v>10500</v>
      </c>
      <c r="C14" s="45">
        <f>C5</f>
        <v>11300</v>
      </c>
      <c r="D14" s="45">
        <f>D5</f>
        <v>1300</v>
      </c>
      <c r="E14" s="5"/>
      <c r="G14" s="11"/>
      <c r="H14" s="39"/>
      <c r="I14" s="25"/>
      <c r="J14" s="28"/>
      <c r="K14" s="28"/>
      <c r="L14" s="24"/>
      <c r="M14" s="33"/>
      <c r="N14" s="25"/>
      <c r="O14" s="25"/>
      <c r="P14" s="25"/>
      <c r="Q14" s="25"/>
    </row>
    <row r="15" spans="1:17" ht="16.5" x14ac:dyDescent="0.3">
      <c r="A15" s="14" t="s">
        <v>10</v>
      </c>
      <c r="B15" s="22">
        <f>B14+B13</f>
        <v>12212.5</v>
      </c>
      <c r="C15" s="45">
        <f>C14+C13</f>
        <v>13392.5</v>
      </c>
      <c r="D15" s="45">
        <f>D14+D13</f>
        <v>3462.5</v>
      </c>
      <c r="E15" s="5"/>
      <c r="F15" s="5"/>
      <c r="G15" s="11"/>
      <c r="I15" s="11"/>
      <c r="J15" s="28"/>
      <c r="K15" s="28"/>
      <c r="L15" s="24"/>
      <c r="M15" s="3"/>
    </row>
    <row r="16" spans="1:17" ht="16.5" x14ac:dyDescent="0.3">
      <c r="A16" s="14" t="s">
        <v>21</v>
      </c>
      <c r="B16" s="17">
        <v>226</v>
      </c>
      <c r="C16" s="49">
        <v>740</v>
      </c>
      <c r="D16" s="49">
        <v>560</v>
      </c>
      <c r="E16" s="4"/>
      <c r="F16" s="4"/>
      <c r="G16" s="4"/>
      <c r="H16" s="5"/>
      <c r="M16" s="27"/>
    </row>
    <row r="17" spans="1:14" ht="16.5" x14ac:dyDescent="0.3">
      <c r="A17" s="14" t="s">
        <v>11</v>
      </c>
      <c r="B17" s="18">
        <f>B15*B16</f>
        <v>2760025</v>
      </c>
      <c r="C17" s="50">
        <f>C15*C16</f>
        <v>9910450</v>
      </c>
      <c r="D17" s="50">
        <f>D15*D16</f>
        <v>1939000</v>
      </c>
      <c r="E17" s="4"/>
      <c r="F17" s="30"/>
      <c r="G17" s="4"/>
      <c r="H17" s="5"/>
      <c r="M17" s="4"/>
      <c r="N17" s="5"/>
    </row>
    <row r="18" spans="1:14" ht="16.5" x14ac:dyDescent="0.3">
      <c r="A18" s="14" t="s">
        <v>25</v>
      </c>
      <c r="B18" s="18">
        <f>B17*0.85</f>
        <v>2346021.25</v>
      </c>
      <c r="C18" s="50">
        <f>C17*0.85</f>
        <v>8423882.5</v>
      </c>
      <c r="D18" s="50">
        <f>D17*0.85</f>
        <v>1648150</v>
      </c>
      <c r="E18" s="4"/>
      <c r="F18" s="30"/>
      <c r="G18" s="4"/>
      <c r="H18" s="5"/>
      <c r="M18" s="4"/>
      <c r="N18" s="5"/>
    </row>
    <row r="19" spans="1:14" ht="16.5" x14ac:dyDescent="0.3">
      <c r="A19" s="14" t="s">
        <v>26</v>
      </c>
      <c r="B19" s="18">
        <f>B17*0.7</f>
        <v>1932017.4999999998</v>
      </c>
      <c r="C19" s="50">
        <f>C17*0.7</f>
        <v>6937315</v>
      </c>
      <c r="D19" s="50">
        <f>D17*0.7</f>
        <v>1357300</v>
      </c>
      <c r="E19" s="4"/>
      <c r="F19" s="30"/>
      <c r="G19" s="4"/>
      <c r="H19" s="5"/>
      <c r="M19" s="4"/>
      <c r="N19" s="5"/>
    </row>
    <row r="20" spans="1:14" ht="16.5" x14ac:dyDescent="0.3">
      <c r="A20" s="14" t="s">
        <v>12</v>
      </c>
      <c r="B20" s="18">
        <f>271*B4</f>
        <v>677500</v>
      </c>
      <c r="C20" s="50">
        <f>888*C4</f>
        <v>2397600</v>
      </c>
      <c r="D20" s="50">
        <f>560*D4</f>
        <v>1400000</v>
      </c>
      <c r="E20" s="5"/>
      <c r="F20" s="4"/>
    </row>
    <row r="21" spans="1:14" ht="16.5" x14ac:dyDescent="0.3">
      <c r="A21" s="16" t="s">
        <v>16</v>
      </c>
      <c r="B21" s="18">
        <f>B17*0.025/12</f>
        <v>5750.052083333333</v>
      </c>
      <c r="C21" s="50">
        <f>C17*0.025/12</f>
        <v>20646.770833333332</v>
      </c>
      <c r="D21" s="50">
        <f>D17*0.025/12</f>
        <v>4039.5833333333335</v>
      </c>
      <c r="E21" s="5"/>
      <c r="F21" s="4"/>
    </row>
    <row r="22" spans="1:14" x14ac:dyDescent="0.25">
      <c r="B22" s="10"/>
    </row>
    <row r="23" spans="1:14" x14ac:dyDescent="0.25">
      <c r="B23" s="10"/>
    </row>
    <row r="25" spans="1:14" x14ac:dyDescent="0.25">
      <c r="C25" t="s">
        <v>14</v>
      </c>
    </row>
    <row r="26" spans="1:14" x14ac:dyDescent="0.25">
      <c r="B26" s="8" t="s">
        <v>15</v>
      </c>
      <c r="C26" s="7" t="s">
        <v>20</v>
      </c>
      <c r="D26" s="7"/>
      <c r="E26" s="7" t="s">
        <v>11</v>
      </c>
      <c r="F26" s="7" t="s">
        <v>17</v>
      </c>
      <c r="G26" s="7" t="s">
        <v>18</v>
      </c>
      <c r="H26" s="7" t="s">
        <v>19</v>
      </c>
      <c r="I26" s="7"/>
    </row>
    <row r="27" spans="1:14" ht="17.25" x14ac:dyDescent="0.3">
      <c r="B27" s="8">
        <v>250</v>
      </c>
      <c r="C27" s="7">
        <v>300</v>
      </c>
      <c r="D27" s="7"/>
      <c r="E27" s="7">
        <v>3000000</v>
      </c>
      <c r="F27" s="9">
        <f t="shared" ref="F27:F33" si="0">E27/B27</f>
        <v>12000</v>
      </c>
      <c r="G27" s="9">
        <f>E27/C27</f>
        <v>10000</v>
      </c>
      <c r="H27" s="9" t="e">
        <f>E27/#REF!</f>
        <v>#REF!</v>
      </c>
      <c r="I27" s="7">
        <f>C27/B27</f>
        <v>1.2</v>
      </c>
      <c r="J27" s="13"/>
    </row>
    <row r="28" spans="1:14" ht="17.25" x14ac:dyDescent="0.3">
      <c r="B28" s="8">
        <v>250</v>
      </c>
      <c r="C28" s="7"/>
      <c r="D28" s="7"/>
      <c r="E28" s="7">
        <v>3200000</v>
      </c>
      <c r="F28" s="9">
        <f t="shared" si="0"/>
        <v>12800</v>
      </c>
      <c r="G28" s="9" t="e">
        <f>E28/C28</f>
        <v>#DIV/0!</v>
      </c>
      <c r="H28" s="9" t="e">
        <f>E28/#REF!</f>
        <v>#REF!</v>
      </c>
      <c r="I28" s="7">
        <f>C28/B28</f>
        <v>0</v>
      </c>
      <c r="J28" s="13"/>
    </row>
    <row r="29" spans="1:14" x14ac:dyDescent="0.25">
      <c r="B29" s="8">
        <f>C29/1.38</f>
        <v>253.62318840579712</v>
      </c>
      <c r="C29" s="7">
        <v>350</v>
      </c>
      <c r="D29" s="7"/>
      <c r="E29" s="9">
        <v>3500000</v>
      </c>
      <c r="F29" s="9">
        <f t="shared" si="0"/>
        <v>13799.999999999998</v>
      </c>
      <c r="G29" s="9">
        <f t="shared" ref="G29:G33" si="1">E29/C29</f>
        <v>10000</v>
      </c>
      <c r="H29" s="9" t="e">
        <f>E29/#REF!</f>
        <v>#REF!</v>
      </c>
      <c r="I29" s="7">
        <f>C29/B29</f>
        <v>1.38</v>
      </c>
    </row>
    <row r="30" spans="1:14" x14ac:dyDescent="0.25">
      <c r="B30" s="8">
        <v>250</v>
      </c>
      <c r="C30" s="7"/>
      <c r="D30" s="7"/>
      <c r="E30" s="9">
        <v>3100000</v>
      </c>
      <c r="F30" s="9">
        <f t="shared" si="0"/>
        <v>12400</v>
      </c>
      <c r="G30" s="9" t="e">
        <f t="shared" si="1"/>
        <v>#DIV/0!</v>
      </c>
      <c r="H30" s="9" t="e">
        <f>E30/#REF!</f>
        <v>#REF!</v>
      </c>
      <c r="I30" s="7" t="e">
        <f>#REF!/B30</f>
        <v>#REF!</v>
      </c>
    </row>
    <row r="31" spans="1:14" x14ac:dyDescent="0.25">
      <c r="B31" s="8"/>
      <c r="C31" s="19"/>
      <c r="E31" s="20"/>
      <c r="F31" s="20" t="e">
        <f t="shared" si="0"/>
        <v>#DIV/0!</v>
      </c>
      <c r="G31" s="9" t="e">
        <f t="shared" si="1"/>
        <v>#DIV/0!</v>
      </c>
      <c r="H31" s="20" t="e">
        <f>E31/#REF!</f>
        <v>#REF!</v>
      </c>
      <c r="I31" s="7" t="e">
        <f>C31/B31</f>
        <v>#DIV/0!</v>
      </c>
    </row>
    <row r="32" spans="1:14" x14ac:dyDescent="0.25">
      <c r="E32" s="20"/>
      <c r="F32" s="20" t="e">
        <f t="shared" si="0"/>
        <v>#DIV/0!</v>
      </c>
      <c r="G32" s="20" t="e">
        <f t="shared" si="1"/>
        <v>#DIV/0!</v>
      </c>
      <c r="H32" s="20" t="e">
        <f>E32/#REF!</f>
        <v>#REF!</v>
      </c>
      <c r="I32" t="e">
        <f>#REF!/B32</f>
        <v>#REF!</v>
      </c>
    </row>
    <row r="33" spans="1:10" x14ac:dyDescent="0.25">
      <c r="E33" s="19"/>
      <c r="F33" s="20" t="e">
        <f t="shared" si="0"/>
        <v>#DIV/0!</v>
      </c>
      <c r="G33" s="20" t="e">
        <f t="shared" si="1"/>
        <v>#DIV/0!</v>
      </c>
      <c r="H33" s="20" t="e">
        <f>E33/#REF!</f>
        <v>#REF!</v>
      </c>
    </row>
    <row r="35" spans="1:10" x14ac:dyDescent="0.25">
      <c r="A35">
        <f>31*10.764</f>
        <v>333.68399999999997</v>
      </c>
      <c r="B35" s="6">
        <v>4300000</v>
      </c>
      <c r="C35">
        <f t="shared" ref="C35:C41" si="2">B35/A35</f>
        <v>12886.443461478526</v>
      </c>
      <c r="D35">
        <v>100</v>
      </c>
      <c r="E35">
        <v>100</v>
      </c>
      <c r="F35">
        <f>E35+D35+B35</f>
        <v>4300200</v>
      </c>
      <c r="G35">
        <f>F35/A35</f>
        <v>12887.042830941851</v>
      </c>
      <c r="H35" s="5"/>
    </row>
    <row r="36" spans="1:10" x14ac:dyDescent="0.25">
      <c r="C36" t="e">
        <f t="shared" si="2"/>
        <v>#DIV/0!</v>
      </c>
      <c r="D36">
        <v>102000</v>
      </c>
      <c r="E36">
        <v>17000</v>
      </c>
      <c r="F36">
        <f>E36+D36+B36</f>
        <v>119000</v>
      </c>
      <c r="G36" t="e">
        <f>F36/A36</f>
        <v>#DIV/0!</v>
      </c>
      <c r="H36" s="5">
        <f>132.8*10.764</f>
        <v>1429.4592</v>
      </c>
      <c r="J36">
        <f>21700+2500</f>
        <v>24200</v>
      </c>
    </row>
    <row r="37" spans="1:10" x14ac:dyDescent="0.25">
      <c r="C37" t="e">
        <f t="shared" si="2"/>
        <v>#DIV/0!</v>
      </c>
      <c r="D37">
        <v>84000</v>
      </c>
      <c r="E37">
        <v>14000</v>
      </c>
      <c r="F37">
        <f>E37+D37+B37</f>
        <v>98000</v>
      </c>
      <c r="G37" t="e">
        <f>F37/A37</f>
        <v>#DIV/0!</v>
      </c>
    </row>
    <row r="38" spans="1:10" ht="15.75" x14ac:dyDescent="0.25">
      <c r="A38" s="36"/>
      <c r="B38" s="37"/>
      <c r="C38" s="38" t="e">
        <f t="shared" si="2"/>
        <v>#DIV/0!</v>
      </c>
      <c r="D38" s="38">
        <v>899500</v>
      </c>
      <c r="E38" s="38">
        <v>30000</v>
      </c>
      <c r="F38" s="38">
        <f>E38+D38+B38</f>
        <v>929500</v>
      </c>
      <c r="G38" s="38" t="e">
        <f>F38/A38</f>
        <v>#DIV/0!</v>
      </c>
    </row>
    <row r="39" spans="1:10" ht="15.75" x14ac:dyDescent="0.25">
      <c r="A39" s="24"/>
      <c r="C39" t="e">
        <f t="shared" si="2"/>
        <v>#DIV/0!</v>
      </c>
    </row>
    <row r="40" spans="1:10" ht="15.75" x14ac:dyDescent="0.25">
      <c r="A40" s="36"/>
      <c r="B40" s="37"/>
      <c r="C40" s="38" t="e">
        <f t="shared" si="2"/>
        <v>#DIV/0!</v>
      </c>
      <c r="D40" s="38">
        <v>1194000</v>
      </c>
      <c r="E40" s="38">
        <v>30000</v>
      </c>
      <c r="F40" s="38">
        <f>E40+D40+B40</f>
        <v>1224000</v>
      </c>
      <c r="G40" s="38" t="e">
        <f>F40/A40</f>
        <v>#DIV/0!</v>
      </c>
    </row>
    <row r="41" spans="1:10" ht="15.75" x14ac:dyDescent="0.25">
      <c r="A41" s="36"/>
      <c r="B41" s="37"/>
      <c r="C41" s="38" t="e">
        <f t="shared" si="2"/>
        <v>#DIV/0!</v>
      </c>
      <c r="D41" s="38">
        <v>1220500</v>
      </c>
      <c r="E41" s="38">
        <v>30000</v>
      </c>
      <c r="F41" s="38">
        <f>E41+D41+B41</f>
        <v>1250500</v>
      </c>
      <c r="G41" s="38" t="e">
        <f>F41/A41</f>
        <v>#DIV/0!</v>
      </c>
    </row>
    <row r="42" spans="1:10" ht="15.75" x14ac:dyDescent="0.25">
      <c r="A42" s="24"/>
    </row>
    <row r="43" spans="1:10" ht="15.75" x14ac:dyDescent="0.25">
      <c r="A43" s="24"/>
    </row>
    <row r="44" spans="1:10" ht="15.75" x14ac:dyDescent="0.25">
      <c r="A44" s="24"/>
    </row>
    <row r="64" spans="3:5" x14ac:dyDescent="0.25">
      <c r="C64" s="5"/>
      <c r="D64" s="5"/>
      <c r="E64" s="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9" workbookViewId="0">
      <selection activeCell="A30" sqref="A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K28" sqref="K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2024-03-12T11:26:17Z</dcterms:modified>
</cp:coreProperties>
</file>