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Mumbai Samachar Marg\Suresh Vasudev Joshi\"/>
    </mc:Choice>
  </mc:AlternateContent>
  <xr:revisionPtr revIDLastSave="0" documentId="13_ncr:1_{592DD74C-311D-44E0-AC6D-4A27F6DB1183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<sst xmlns="http://schemas.openxmlformats.org/spreadsheetml/2006/main" count="129" uniqueCount="87">
  <si>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</si>
  <si>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</si>
  <si>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</si>
  <si>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</si>
  <si>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</si>
  <si>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</si>
  <si>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</si>
  <si>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</si>
  <si>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</si>
  <si>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</si>
  <si>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</si>
  <si>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</si>
  <si>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</si>
  <si>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</si>
  <si>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</si>
  <si>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</si>
  <si>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</si>
  <si>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</si>
  <si>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</si>
  <si>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</si>
  <si>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</si>
  <si>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</si>
  <si>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</si>
  <si>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</si>
  <si>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</si>
  <si>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</si>
  <si>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</si>
  <si>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</si>
  <si>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</si>
  <si>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</si>
  <si>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</si>
  <si>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</si>
  <si>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</si>
  <si>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</si>
  <si>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</si>
  <si>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</si>
  <si>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</si>
  <si>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</si>
  <si>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</si>
  <si>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</si>
  <si>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</si>
  <si>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</si>
  <si>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</si>
  <si>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</si>
  <si>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</si>
  <si>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</si>
  <si>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</si>
  <si>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</si>
  <si>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</si>
  <si>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</si>
  <si>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</si>
  <si>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</si>
  <si>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</si>
  <si>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</si>
  <si>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</si>
  <si>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</si>
  <si>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</si>
  <si>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</si>
  <si>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</si>
  <si>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</si>
  <si>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</si>
  <si>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</si>
  <si>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</si>
  <si>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</si>
  <si>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</si>
  <si>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</si>
  <si>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</si>
  <si>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</si>
  <si>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</si>
  <si>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</si>
  <si>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</si>
  <si>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</si>
  <si>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</si>
  <si>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</si>
  <si>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</si>
  <si>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</si>
  <si>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</si>
  <si>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</si>
  <si>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</si>
  <si>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</si>
  <si>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</si>
  <si>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</si>
  <si>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</si>
  <si>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</si>
  <si>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IGR-26.09.23</t>
  </si>
  <si>
    <t xml:space="preserve"> 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</si>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</sst>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9F9A4C-A0FB-427A-9214-5D77F3BD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583063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FC35F3-3FB6-4DA3-A5CF-1E963B443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03863" cy="8878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FCF386-BF62-4BA4-B033-E71F682BD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430642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43FA5D-16EB-4A52-A82D-58C3BD210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51442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14" sqref="L1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263297.16199999995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292697.16199999995</v>
      </c>
      <c r="D9" s="63" t="s">
        <v>62</v>
      </c>
      <c r="E9" s="64">
        <f>C9/10.764</f>
        <v>27192.2298402081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2006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18</v>
      </c>
      <c r="D13" s="70">
        <f>D12-C13</f>
        <v>82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J84"/>
  <sheetViews>
    <sheetView workbookViewId="0">
      <selection activeCell="C16" sqref="C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15000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12500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18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42</v>
      </c>
      <c r="D8" s="26">
        <v>2006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27</v>
      </c>
      <c r="D10" s="26"/>
      <c r="F10" s="19"/>
    </row>
    <row r="11" spans="1:6" x14ac:dyDescent="0.25">
      <c r="A11" s="16"/>
      <c r="B11" s="27"/>
      <c r="C11" s="28">
        <f>C10%</f>
        <v>0.27</v>
      </c>
      <c r="D11" s="28"/>
      <c r="F11" s="19"/>
    </row>
    <row r="12" spans="1:6" x14ac:dyDescent="0.25">
      <c r="A12" s="16" t="s">
        <v>21</v>
      </c>
      <c r="B12" s="20"/>
      <c r="C12" s="21">
        <f>C6*C11</f>
        <v>675</v>
      </c>
      <c r="D12" s="24"/>
      <c r="F12" s="19"/>
    </row>
    <row r="13" spans="1:6" x14ac:dyDescent="0.25">
      <c r="A13" s="16" t="s">
        <v>22</v>
      </c>
      <c r="B13" s="20"/>
      <c r="C13" s="21">
        <f>C6-C12</f>
        <v>1825</v>
      </c>
      <c r="D13" s="24"/>
      <c r="F13" s="19"/>
    </row>
    <row r="14" spans="1:6" x14ac:dyDescent="0.25">
      <c r="A14" s="16" t="s">
        <v>15</v>
      </c>
      <c r="B14" s="20"/>
      <c r="C14" s="21">
        <f>C5</f>
        <v>12500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14325</v>
      </c>
      <c r="D16" s="24"/>
      <c r="F16" s="19"/>
    </row>
    <row r="17" spans="1:10" x14ac:dyDescent="0.25">
      <c r="B17" s="25"/>
      <c r="C17" s="26"/>
      <c r="D17" s="26"/>
      <c r="F17" s="19"/>
    </row>
    <row r="18" spans="1:10" x14ac:dyDescent="0.25">
      <c r="A18" s="76" t="str">
        <f>E3</f>
        <v>ACA</v>
      </c>
      <c r="B18" s="7"/>
      <c r="C18" s="31">
        <v>880</v>
      </c>
      <c r="D18" s="26"/>
      <c r="F18" s="19"/>
      <c r="J18" t="s">
        <v>85</v>
      </c>
    </row>
    <row r="19" spans="1:10" x14ac:dyDescent="0.25">
      <c r="A19" s="16" t="s">
        <v>73</v>
      </c>
      <c r="B19" s="6"/>
      <c r="C19" s="32">
        <f>C18*C16</f>
        <v>12606000</v>
      </c>
      <c r="D19" s="33"/>
      <c r="E19" s="70"/>
      <c r="F19" s="34"/>
    </row>
    <row r="20" spans="1:10" x14ac:dyDescent="0.25">
      <c r="A20" s="16" t="s">
        <v>24</v>
      </c>
      <c r="C20" s="35">
        <f>C19*90%</f>
        <v>11345400</v>
      </c>
      <c r="D20" s="32"/>
      <c r="F20" s="19"/>
    </row>
    <row r="21" spans="1:10" x14ac:dyDescent="0.25">
      <c r="A21" s="16" t="s">
        <v>25</v>
      </c>
      <c r="C21" s="35">
        <f>C19*80%</f>
        <v>10084800</v>
      </c>
      <c r="D21" s="35"/>
      <c r="F21" s="19"/>
    </row>
    <row r="22" spans="1:10" x14ac:dyDescent="0.25">
      <c r="A22" s="16"/>
      <c r="D22" s="26"/>
      <c r="F22" s="36"/>
    </row>
    <row r="23" spans="1:10" x14ac:dyDescent="0.25">
      <c r="A23" s="37" t="s">
        <v>26</v>
      </c>
      <c r="B23" s="38"/>
      <c r="C23" s="39">
        <f>C4*C18</f>
        <v>2200000</v>
      </c>
      <c r="D23" s="39"/>
    </row>
    <row r="24" spans="1:10" x14ac:dyDescent="0.25">
      <c r="A24" s="16" t="s">
        <v>27</v>
      </c>
    </row>
    <row r="25" spans="1:10" x14ac:dyDescent="0.25">
      <c r="A25" s="40" t="s">
        <v>28</v>
      </c>
      <c r="B25" s="17"/>
      <c r="C25" s="35">
        <f>C19*0.025/12</f>
        <v>26262.5</v>
      </c>
      <c r="D25" s="35"/>
    </row>
    <row r="26" spans="1:10" x14ac:dyDescent="0.25">
      <c r="C26" s="35"/>
      <c r="D26" s="35"/>
    </row>
    <row r="27" spans="1:10" x14ac:dyDescent="0.25">
      <c r="C27" s="35"/>
      <c r="D27" s="35"/>
    </row>
    <row r="28" spans="1:10" x14ac:dyDescent="0.25">
      <c r="C28"/>
      <c r="D28"/>
    </row>
    <row r="29" spans="1:10" x14ac:dyDescent="0.25">
      <c r="C29"/>
      <c r="D29"/>
    </row>
    <row r="30" spans="1:10" x14ac:dyDescent="0.25">
      <c r="C30"/>
      <c r="D30"/>
    </row>
    <row r="31" spans="1:10" x14ac:dyDescent="0.25">
      <c r="C31"/>
      <c r="D31"/>
    </row>
    <row r="32" spans="1:10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3" sqref="F3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970</v>
      </c>
      <c r="C2" s="4">
        <f t="shared" ref="C2:C16" si="1">B2*1.2</f>
        <v>1164</v>
      </c>
      <c r="D2" s="4">
        <f t="shared" ref="D2:D16" si="2">C2*1.2</f>
        <v>1396.8</v>
      </c>
      <c r="E2" s="5">
        <f t="shared" ref="E2:E16" si="3">R2</f>
        <v>15500000</v>
      </c>
      <c r="F2" s="78">
        <f t="shared" ref="F2:F15" si="4">ROUND((E2/B2),0)</f>
        <v>15979</v>
      </c>
      <c r="G2" s="78">
        <f t="shared" ref="G2:G15" si="5">ROUND((E2/C2),0)</f>
        <v>13316</v>
      </c>
      <c r="H2" s="78">
        <f t="shared" ref="H2:H15" si="6">ROUND((E2/D2),0)</f>
        <v>11097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970</v>
      </c>
      <c r="R2" s="79">
        <v>15500000</v>
      </c>
      <c r="S2" s="79" t="s">
        <v>84</v>
      </c>
    </row>
    <row r="3" spans="1:19" x14ac:dyDescent="0.25">
      <c r="A3" s="4">
        <v>2</v>
      </c>
      <c r="B3" s="4">
        <f t="shared" si="0"/>
        <v>980</v>
      </c>
      <c r="C3" s="4">
        <f t="shared" si="1"/>
        <v>1176</v>
      </c>
      <c r="D3" s="4">
        <f t="shared" si="2"/>
        <v>1411.2</v>
      </c>
      <c r="E3" s="5">
        <f t="shared" si="3"/>
        <v>13900000</v>
      </c>
      <c r="F3" s="78">
        <f t="shared" si="4"/>
        <v>14184</v>
      </c>
      <c r="G3" s="78">
        <f t="shared" si="5"/>
        <v>11820</v>
      </c>
      <c r="H3" s="78">
        <f t="shared" si="6"/>
        <v>9850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980</v>
      </c>
      <c r="R3" s="79">
        <v>13900000</v>
      </c>
      <c r="S3" s="2"/>
    </row>
    <row r="4" spans="1:19" x14ac:dyDescent="0.25">
      <c r="A4" s="4">
        <v>3</v>
      </c>
      <c r="B4" s="4">
        <f t="shared" si="0"/>
        <v>950</v>
      </c>
      <c r="C4" s="4">
        <f t="shared" si="1"/>
        <v>1140</v>
      </c>
      <c r="D4" s="4">
        <f t="shared" si="2"/>
        <v>1368</v>
      </c>
      <c r="E4" s="5">
        <f t="shared" si="3"/>
        <v>14500000</v>
      </c>
      <c r="F4" s="78">
        <f t="shared" si="4"/>
        <v>15263</v>
      </c>
      <c r="G4" s="78">
        <f t="shared" si="5"/>
        <v>12719</v>
      </c>
      <c r="H4" s="78">
        <f t="shared" si="6"/>
        <v>10599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950</v>
      </c>
      <c r="R4" s="79">
        <v>14500000</v>
      </c>
      <c r="S4" s="2"/>
    </row>
    <row r="5" spans="1:19" x14ac:dyDescent="0.25">
      <c r="A5" s="4">
        <v>4</v>
      </c>
      <c r="B5" s="4">
        <f t="shared" si="0"/>
        <v>1000</v>
      </c>
      <c r="C5" s="4">
        <f t="shared" si="1"/>
        <v>1200</v>
      </c>
      <c r="D5" s="4">
        <f t="shared" si="2"/>
        <v>1440</v>
      </c>
      <c r="E5" s="5">
        <f t="shared" si="3"/>
        <v>13500000</v>
      </c>
      <c r="F5" s="78">
        <f t="shared" si="4"/>
        <v>13500</v>
      </c>
      <c r="G5" s="78">
        <f t="shared" si="5"/>
        <v>11250</v>
      </c>
      <c r="H5" s="78">
        <f t="shared" si="6"/>
        <v>9375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1000</v>
      </c>
      <c r="R5" s="79">
        <v>13500000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86</v>
      </c>
      <c r="G27" s="57">
        <v>893</v>
      </c>
    </row>
    <row r="28" spans="1:19" s="10" customFormat="1" x14ac:dyDescent="0.25">
      <c r="C28" s="72" t="s">
        <v>74</v>
      </c>
      <c r="D28" s="72"/>
      <c r="F28" s="57" t="s">
        <v>83</v>
      </c>
      <c r="G28" s="57">
        <v>880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1055</v>
      </c>
      <c r="H29" s="10">
        <f>G29/G28</f>
        <v>1.1988636363636365</v>
      </c>
    </row>
    <row r="30" spans="1:19" s="10" customFormat="1" x14ac:dyDescent="0.25">
      <c r="F30" s="57" t="s">
        <v>72</v>
      </c>
      <c r="G30" s="57">
        <v>14000</v>
      </c>
    </row>
    <row r="31" spans="1:19" s="10" customFormat="1" x14ac:dyDescent="0.25">
      <c r="C31" s="75"/>
      <c r="D31" s="75"/>
      <c r="F31" s="75" t="s">
        <v>73</v>
      </c>
      <c r="G31" s="75">
        <f>G28*G30</f>
        <v>12320000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11088000</v>
      </c>
    </row>
    <row r="33" spans="3:7" s="10" customFormat="1" x14ac:dyDescent="0.25">
      <c r="C33" s="75"/>
      <c r="D33" s="75"/>
      <c r="F33" s="75" t="s">
        <v>25</v>
      </c>
      <c r="G33" s="75">
        <f>G31*80%</f>
        <v>9856000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2024-03-12T05:34:19Z</dcterms:modified>
</cp:coreProperties>
</file>