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85" tabRatio="481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</sheets>
  <calcPr calcId="124519"/>
</workbook>
</file>

<file path=xl/calcChain.xml><?xml version="1.0" encoding="utf-8"?>
<calcChain xmlns="http://schemas.openxmlformats.org/spreadsheetml/2006/main">
  <c r="C23" i="2"/>
  <c r="I26"/>
  <c r="I25"/>
  <c r="F23" i="6"/>
  <c r="E23"/>
  <c r="D27" i="5"/>
  <c r="C4" i="1" l="1"/>
  <c r="D26" i="3"/>
  <c r="M26" i="1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57" s="1"/>
  <c r="I7"/>
  <c r="C46" l="1"/>
  <c r="H12"/>
  <c r="H11"/>
  <c r="H10"/>
  <c r="H9"/>
  <c r="H8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7" s="1"/>
  <c r="C54"/>
  <c r="C55" s="1"/>
  <c r="C56" s="1"/>
  <c r="C47" l="1"/>
  <c r="C48" s="1"/>
  <c r="C53" l="1"/>
  <c r="C49"/>
  <c r="C50"/>
  <c r="C51" s="1"/>
  <c r="C52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<sst xmlns="http://schemas.openxmlformats.org/spreadsheetml/2006/main" count="27" uniqueCount="24">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</sst>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45944</xdr:colOff>
      <xdr:row>1</xdr:row>
      <xdr:rowOff>20171</xdr:rowOff>
    </xdr:from>
    <xdr:to>
      <xdr:col>9</xdr:col>
      <xdr:colOff>331694</xdr:colOff>
      <xdr:row>18</xdr:row>
      <xdr:rowOff>77321</xdr:rowOff>
    </xdr:to>
    <xdr:pic>
      <xdr:nvPicPr>
        <xdr:cNvPr id="1025" name="Picture 1" descr="listi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1062" y="210671"/>
          <a:ext cx="5126691" cy="32956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76200</xdr:rowOff>
    </xdr:from>
    <xdr:to>
      <xdr:col>8</xdr:col>
      <xdr:colOff>285750</xdr:colOff>
      <xdr:row>31</xdr:row>
      <xdr:rowOff>9525</xdr:rowOff>
    </xdr:to>
    <xdr:pic>
      <xdr:nvPicPr>
        <xdr:cNvPr id="2049" name="Picture 1" descr="listing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00200"/>
          <a:ext cx="5162550" cy="4314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120161</xdr:colOff>
      <xdr:row>20</xdr:row>
      <xdr:rowOff>3664</xdr:rowOff>
    </xdr:from>
    <xdr:to>
      <xdr:col>10</xdr:col>
      <xdr:colOff>63011</xdr:colOff>
      <xdr:row>39</xdr:row>
      <xdr:rowOff>127489</xdr:rowOff>
    </xdr:to>
    <xdr:pic>
      <xdr:nvPicPr>
        <xdr:cNvPr id="3073" name="Picture 1" descr="listing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161" y="3813664"/>
          <a:ext cx="6024196" cy="37433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104775</xdr:rowOff>
    </xdr:from>
    <xdr:to>
      <xdr:col>10</xdr:col>
      <xdr:colOff>0</xdr:colOff>
      <xdr:row>27</xdr:row>
      <xdr:rowOff>57150</xdr:rowOff>
    </xdr:to>
    <xdr:pic>
      <xdr:nvPicPr>
        <xdr:cNvPr id="4097" name="Picture 1" descr="listing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866775"/>
          <a:ext cx="6038850" cy="43338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4"/>
  <sheetViews>
    <sheetView tabSelected="1" zoomScale="130" zoomScaleNormal="130" workbookViewId="0">
      <pane xSplit="3" ySplit="5" topLeftCell="D45" activePane="bottomRight" state="frozen"/>
      <selection pane="topRight" activeCell="D1" sqref="D1"/>
      <selection pane="bottomLeft" activeCell="A6" sqref="A6"/>
      <selection pane="bottomRight" activeCell="C4" sqref="C4"/>
    </sheetView>
  </sheetViews>
  <sheetFormatPr defaultRowHeight="16.5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6000</v>
      </c>
      <c r="E2" s="4"/>
      <c r="F2" s="4"/>
      <c r="G2" s="23"/>
      <c r="H2" s="1"/>
    </row>
    <row r="3" spans="1:15">
      <c r="B3" s="22" t="s">
        <v>10</v>
      </c>
      <c r="C3" s="25">
        <v>26000</v>
      </c>
      <c r="D3" s="13"/>
      <c r="E3" s="24"/>
      <c r="F3" s="24"/>
      <c r="G3" s="13"/>
      <c r="H3" s="1"/>
    </row>
    <row r="4" spans="1:15" ht="24" customHeight="1">
      <c r="B4" s="73" t="s">
        <v>21</v>
      </c>
      <c r="C4" s="70">
        <f>ROUND((C2*C3),0)</f>
        <v>156000000</v>
      </c>
      <c r="F4" s="20"/>
      <c r="G4" s="20"/>
    </row>
    <row r="5" spans="1:15">
      <c r="B5" s="11" t="s">
        <v>17</v>
      </c>
    </row>
    <row r="6" spans="1:15" s="3" customFormat="1" ht="60.75" thickBot="1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>
      <c r="B7" s="60" t="s">
        <v>23</v>
      </c>
      <c r="C7" s="63">
        <v>7174.96</v>
      </c>
      <c r="D7" s="40">
        <v>2023</v>
      </c>
      <c r="E7" s="40">
        <v>2024</v>
      </c>
      <c r="F7" s="40">
        <v>59</v>
      </c>
      <c r="G7" s="58">
        <v>18500</v>
      </c>
      <c r="H7" s="67">
        <v>0</v>
      </c>
      <c r="I7" s="68">
        <f>IF(H7&gt;=5,90*H7/F7,0)</f>
        <v>0</v>
      </c>
      <c r="J7" s="69">
        <f t="shared" ref="J7:J12" si="0">G7/100*I7</f>
        <v>0</v>
      </c>
      <c r="K7" s="69">
        <f>ROUND((G7-J7),0)</f>
        <v>18500</v>
      </c>
      <c r="L7" s="69">
        <f>ROUND((K7*C7),0)</f>
        <v>132736760</v>
      </c>
      <c r="M7" s="69">
        <f>ROUND((C7*G7),0)</f>
        <v>132736760</v>
      </c>
    </row>
    <row r="8" spans="1:15" ht="17.25" hidden="1" thickBot="1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132736760</v>
      </c>
      <c r="M27" s="15">
        <f>SUM(M7:M26)</f>
        <v>132736760</v>
      </c>
    </row>
    <row r="28" spans="1:14" hidden="1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>
      <c r="B46" s="2" t="s">
        <v>16</v>
      </c>
      <c r="C46" s="70">
        <f>C4</f>
        <v>156000000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>
      <c r="B47" s="2" t="s">
        <v>17</v>
      </c>
      <c r="C47" s="70">
        <f>L27</f>
        <v>132736760</v>
      </c>
      <c r="D47" s="17"/>
      <c r="E47" s="17"/>
      <c r="F47" s="17"/>
      <c r="G47" s="17"/>
      <c r="H47" s="18"/>
      <c r="K47" s="18"/>
    </row>
    <row r="48" spans="2:15">
      <c r="B48" s="11" t="s">
        <v>12</v>
      </c>
      <c r="C48" s="70">
        <f>C46+C47</f>
        <v>288736760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>
      <c r="B49" s="11" t="s">
        <v>13</v>
      </c>
      <c r="C49" s="70">
        <f>ROUND((C48*0.95),0)</f>
        <v>274299922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>
      <c r="B50" s="28" t="s">
        <v>11</v>
      </c>
      <c r="C50" s="70">
        <f>C48*0.8</f>
        <v>230989408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>
      <c r="B51" s="33"/>
      <c r="C51" s="70">
        <f>ROUNDUP(C50,0)</f>
        <v>230989408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>
      <c r="B52" s="33"/>
      <c r="C52" s="70">
        <f>C51-C50</f>
        <v>0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>
      <c r="B53" s="11" t="s">
        <v>14</v>
      </c>
      <c r="C53" s="70">
        <f>ROUND((C48*0.8),0)</f>
        <v>230989408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>
      <c r="B57" s="11" t="s">
        <v>18</v>
      </c>
      <c r="C57" s="70">
        <f>M27*0.85</f>
        <v>112826246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1:I26"/>
  <sheetViews>
    <sheetView topLeftCell="A8" zoomScale="145" zoomScaleNormal="145" workbookViewId="0">
      <selection activeCell="E21" sqref="E21"/>
    </sheetView>
  </sheetViews>
  <sheetFormatPr defaultRowHeight="15"/>
  <cols>
    <col min="3" max="3" width="9.85546875" bestFit="1" customWidth="1"/>
  </cols>
  <sheetData>
    <row r="21" spans="3:9">
      <c r="C21">
        <v>15000000</v>
      </c>
    </row>
    <row r="22" spans="3:9">
      <c r="C22">
        <v>87120</v>
      </c>
    </row>
    <row r="23" spans="3:9">
      <c r="C23">
        <f>C21/C22</f>
        <v>172.1763085399449</v>
      </c>
    </row>
    <row r="25" spans="3:9">
      <c r="H25">
        <v>3000</v>
      </c>
      <c r="I25">
        <f>H25*10.764</f>
        <v>32291.999999999996</v>
      </c>
    </row>
    <row r="26" spans="3:9">
      <c r="H26">
        <v>4000</v>
      </c>
      <c r="I26">
        <f>H26*10.764</f>
        <v>43056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D24:D26"/>
  <sheetViews>
    <sheetView topLeftCell="A7" workbookViewId="0">
      <selection activeCell="I18" sqref="I18"/>
    </sheetView>
  </sheetViews>
  <sheetFormatPr defaultRowHeight="15"/>
  <sheetData>
    <row r="24" spans="4:4">
      <c r="D24">
        <v>1300000</v>
      </c>
    </row>
    <row r="25" spans="4:4">
      <c r="D25">
        <v>630</v>
      </c>
    </row>
    <row r="26" spans="4:4">
      <c r="D26">
        <f>D24/D25</f>
        <v>2063.4920634920636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D26:D27"/>
  <sheetViews>
    <sheetView topLeftCell="A21" zoomScale="130" zoomScaleNormal="130" workbookViewId="0">
      <selection activeCell="F26" sqref="F26"/>
    </sheetView>
  </sheetViews>
  <sheetFormatPr defaultRowHeight="15"/>
  <sheetData>
    <row r="26" spans="4:4">
      <c r="D26">
        <v>5300000</v>
      </c>
    </row>
    <row r="27" spans="4:4">
      <c r="D27">
        <f>D26/1353</f>
        <v>3917.2209903917219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E22:F23"/>
  <sheetViews>
    <sheetView topLeftCell="A4" workbookViewId="0">
      <selection activeCell="G11" sqref="G11"/>
    </sheetView>
  </sheetViews>
  <sheetFormatPr defaultRowHeight="15"/>
  <sheetData>
    <row r="22" spans="5:6">
      <c r="E22">
        <v>7000000</v>
      </c>
    </row>
    <row r="23" spans="5:6">
      <c r="E23">
        <f>E22/253</f>
        <v>27667.98418972332</v>
      </c>
      <c r="F23">
        <f>E23/10.764</f>
        <v>2570.4184494354627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Listing1</vt:lpstr>
      <vt:lpstr>Listing2</vt:lpstr>
      <vt:lpstr>Listing3</vt:lpstr>
      <vt:lpstr>Listing4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2024-03-05T07:02:15Z</dcterms:modified>
</cp:coreProperties>
</file>