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E02C797-01F7-4743-ABE7-F10255B0B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J6" i="1"/>
  <c r="B21" i="1"/>
  <c r="I8" i="1"/>
  <c r="E20" i="1"/>
  <c r="E19" i="1"/>
  <c r="E18" i="1"/>
  <c r="E17" i="1"/>
  <c r="E16" i="1"/>
  <c r="E15" i="1"/>
  <c r="E14" i="1"/>
  <c r="E13" i="1"/>
  <c r="G8" i="1"/>
  <c r="G6" i="1"/>
  <c r="B20" i="1"/>
  <c r="A37" i="1"/>
  <c r="A36" i="1"/>
  <c r="A35" i="1"/>
  <c r="F6" i="1"/>
  <c r="E6" i="1"/>
  <c r="J36" i="1"/>
  <c r="H36" i="1"/>
  <c r="F37" i="1"/>
  <c r="F41" i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37" i="1" l="1"/>
  <c r="G40" i="1"/>
  <c r="B12" i="1"/>
  <c r="B13" i="1" s="1"/>
  <c r="B15" i="1" s="1"/>
  <c r="B17" i="1" s="1"/>
  <c r="C37" i="1"/>
  <c r="C36" i="1"/>
  <c r="C35" i="1"/>
  <c r="B19" i="1" l="1"/>
  <c r="B18" i="1"/>
  <c r="I31" i="1"/>
  <c r="I30" i="1" l="1"/>
  <c r="I27" i="1" l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I28" i="1" l="1"/>
  <c r="H32" i="1" l="1"/>
  <c r="H31" i="1"/>
  <c r="H33" i="1"/>
  <c r="H27" i="1" l="1"/>
  <c r="H28" i="1" l="1"/>
  <c r="H29" i="1"/>
  <c r="H30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<sst xmlns="http://schemas.openxmlformats.org/spreadsheetml/2006/main" count="29" uniqueCount="27">
  <si>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</si>
  <si>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</si>
  <si>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</si>
  <si>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</si>
  <si>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</si>
  <si>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</si>
  <si>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</si>
  <si>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</si>
  <si>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</si>
  <si>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</si>
  <si>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</si>
  <si>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</si>
  <si>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</si>
  <si>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</si>
  <si>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</si>
  <si>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</si>
  <si>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</si>
  <si>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</si>
  <si>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</si>
  <si>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</si>
  <si>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</si>
  <si>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</si>
  <si>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</si>
  <si>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</si>
  <si>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 Carpet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</si>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</sst>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0" fontId="15" fillId="0" borderId="0" xfId="0" applyFont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154038</xdr:colOff>
      <xdr:row>41</xdr:row>
      <xdr:rowOff>1090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6673E-8FF0-457B-ABD8-80058DA9B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36438" cy="7811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295827</xdr:colOff>
      <xdr:row>26</xdr:row>
      <xdr:rowOff>162639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847047-DFA0-4B8B-9095-2AE6F95EC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53427" cy="511563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210090</xdr:colOff>
      <xdr:row>28</xdr:row>
      <xdr:rowOff>115060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3D37C2-CDF4-4F80-8C55-5741397B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0"/>
          <a:ext cx="3867690" cy="544906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20</xdr:col>
      <xdr:colOff>191037</xdr:colOff>
      <xdr:row>30</xdr:row>
      <xdr:rowOff>115087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826315-D341-4BCD-AED8-ED806ADFB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400" y="190500"/>
          <a:ext cx="3848637" cy="5639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268013</xdr:colOff>
      <xdr:row>41</xdr:row>
      <xdr:rowOff>1090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57A189-0EA0-43DE-A54F-FB6914DC9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12013" cy="7811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H21" sqref="H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4.2851562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5300</v>
      </c>
      <c r="C3" s="17"/>
      <c r="D3" s="10"/>
      <c r="E3">
        <v>2024</v>
      </c>
      <c r="F3" s="3">
        <v>2024</v>
      </c>
      <c r="G3" s="4">
        <f>F3-E3</f>
        <v>0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2800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6">
        <f>28.72*10.764</f>
        <v>309.14207999999996</v>
      </c>
      <c r="F6" s="3">
        <f>31.59*10.764</f>
        <v>340.03476000000001</v>
      </c>
      <c r="G6" s="14">
        <f>F6*1.3</f>
        <v>442.045188</v>
      </c>
      <c r="H6" s="8"/>
      <c r="I6" s="8">
        <v>580</v>
      </c>
      <c r="J6" s="6">
        <f>I6/E6</f>
        <v>1.876159984431754</v>
      </c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F7" s="3"/>
      <c r="G7" s="5">
        <v>3700</v>
      </c>
      <c r="H7" s="8"/>
      <c r="I7" s="8">
        <v>3000</v>
      </c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53"/>
      <c r="G8" s="5">
        <f>G7*G6</f>
        <v>1635567.1956</v>
      </c>
      <c r="H8" s="10"/>
      <c r="I8" s="10">
        <f>I7*I6</f>
        <v>1740000</v>
      </c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.75" x14ac:dyDescent="0.35">
      <c r="A10" s="18" t="s">
        <v>7</v>
      </c>
      <c r="B10" s="19">
        <f>90*B7/B9</f>
        <v>0</v>
      </c>
      <c r="C10" s="20"/>
      <c r="D10" s="42"/>
      <c r="E10" s="52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E12" t="s">
        <v>24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2500</v>
      </c>
      <c r="C13" s="21"/>
      <c r="D13" s="44"/>
      <c r="E13">
        <f>12.9*9</f>
        <v>116.10000000000001</v>
      </c>
      <c r="G13" s="13"/>
      <c r="H13" s="5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2800</v>
      </c>
      <c r="C14" s="17"/>
      <c r="D14" s="10"/>
      <c r="E14" s="6">
        <f>8.7*5.6</f>
        <v>48.719999999999992</v>
      </c>
      <c r="G14" s="13"/>
      <c r="H14" s="5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5300</v>
      </c>
      <c r="C15" s="17"/>
      <c r="D15" s="10"/>
      <c r="E15" s="6">
        <f>9.1*8.4</f>
        <v>76.44</v>
      </c>
      <c r="F15" s="6"/>
      <c r="G15" s="13"/>
      <c r="I15" s="13"/>
      <c r="J15" s="34"/>
      <c r="K15" s="34"/>
      <c r="L15" s="30"/>
      <c r="M15" s="4"/>
    </row>
    <row r="16" spans="1:17" ht="16.5" x14ac:dyDescent="0.3">
      <c r="A16" s="16" t="s">
        <v>21</v>
      </c>
      <c r="B16" s="22">
        <v>309</v>
      </c>
      <c r="C16" s="38"/>
      <c r="D16" s="8"/>
      <c r="E16" s="5">
        <f>5.9*2.3</f>
        <v>13.57</v>
      </c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1637700</v>
      </c>
      <c r="C17" s="23"/>
      <c r="D17" s="10"/>
      <c r="E17" s="5">
        <f>8.7*2.8</f>
        <v>24.359999999999996</v>
      </c>
      <c r="F17" s="36"/>
      <c r="G17" s="5"/>
      <c r="H17" s="6"/>
      <c r="M17" s="5"/>
      <c r="N17" s="6"/>
    </row>
    <row r="18" spans="1:14" ht="16.5" x14ac:dyDescent="0.3">
      <c r="A18" s="16" t="s">
        <v>25</v>
      </c>
      <c r="B18" s="23">
        <f>B17*0.9</f>
        <v>1473930</v>
      </c>
      <c r="C18" s="23"/>
      <c r="D18" s="10"/>
      <c r="E18" s="5">
        <f>4*3.4</f>
        <v>13.6</v>
      </c>
      <c r="F18" s="36"/>
      <c r="G18" s="5"/>
      <c r="H18" s="6"/>
      <c r="M18" s="5"/>
      <c r="N18" s="6"/>
    </row>
    <row r="19" spans="1:14" ht="16.5" x14ac:dyDescent="0.3">
      <c r="A19" s="16" t="s">
        <v>26</v>
      </c>
      <c r="B19" s="23">
        <f>B17*0.8</f>
        <v>1310160</v>
      </c>
      <c r="C19" s="23"/>
      <c r="D19" s="10"/>
      <c r="E19" s="5">
        <f>4.5*3.1</f>
        <v>13.950000000000001</v>
      </c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340*B4</f>
        <v>850000</v>
      </c>
      <c r="C20" s="17"/>
      <c r="D20" s="10"/>
      <c r="E20" s="6">
        <f>SUM(E13:E19)</f>
        <v>306.74</v>
      </c>
      <c r="F20" s="5"/>
    </row>
    <row r="21" spans="1:14" ht="16.5" x14ac:dyDescent="0.3">
      <c r="A21" s="19" t="s">
        <v>16</v>
      </c>
      <c r="B21" s="24">
        <f>B17*0.025/12</f>
        <v>3411.875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f>C27/1.55</f>
        <v>483.87096774193549</v>
      </c>
      <c r="C27" s="8">
        <v>750</v>
      </c>
      <c r="D27" s="8"/>
      <c r="E27" s="8">
        <v>2750000</v>
      </c>
      <c r="F27" s="10">
        <f t="shared" ref="F27:F33" si="0">E27/B27</f>
        <v>5683.333333333333</v>
      </c>
      <c r="G27" s="10">
        <f>E27/C27</f>
        <v>3666.6666666666665</v>
      </c>
      <c r="H27" s="10" t="e">
        <f>E27/#REF!</f>
        <v>#REF!</v>
      </c>
      <c r="I27" s="8">
        <f>C27/B27</f>
        <v>1.55</v>
      </c>
      <c r="J27" s="15"/>
    </row>
    <row r="28" spans="1:14" ht="17.25" x14ac:dyDescent="0.3">
      <c r="B28" s="9"/>
      <c r="C28" s="8"/>
      <c r="D28" s="8"/>
      <c r="E28" s="8"/>
      <c r="F28" s="10" t="e">
        <f t="shared" si="0"/>
        <v>#DIV/0!</v>
      </c>
      <c r="G28" s="10" t="e">
        <f>E28/C28</f>
        <v>#DIV/0!</v>
      </c>
      <c r="H28" s="10" t="e">
        <f>E28/#REF!</f>
        <v>#REF!</v>
      </c>
      <c r="I28" s="8" t="e">
        <f>C28/B28</f>
        <v>#DIV/0!</v>
      </c>
      <c r="J28" s="15"/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ref="G29:G33" si="1">E29/C29</f>
        <v>#DIV/0!</v>
      </c>
      <c r="H29" s="10" t="e">
        <f>E29/#REF!</f>
        <v>#REF!</v>
      </c>
      <c r="I29" s="8"/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4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0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0" x14ac:dyDescent="0.25">
      <c r="A35">
        <f>26.61*10.764</f>
        <v>286.43003999999996</v>
      </c>
      <c r="B35" s="7">
        <v>1625000</v>
      </c>
      <c r="C35">
        <f t="shared" ref="C35:C41" si="2">B35/A35</f>
        <v>5673.2876202510051</v>
      </c>
      <c r="D35">
        <v>97500</v>
      </c>
      <c r="E35">
        <v>16250</v>
      </c>
      <c r="F35">
        <f>E35+D35+B35</f>
        <v>1738750</v>
      </c>
      <c r="G35">
        <f>F35/A35</f>
        <v>6070.4177536685756</v>
      </c>
      <c r="H35" s="6"/>
    </row>
    <row r="36" spans="1:10" x14ac:dyDescent="0.25">
      <c r="A36">
        <f>30.31*10.764</f>
        <v>326.25683999999995</v>
      </c>
      <c r="B36" s="7">
        <v>1700000</v>
      </c>
      <c r="C36">
        <f t="shared" si="2"/>
        <v>5210.6187260319211</v>
      </c>
      <c r="D36">
        <v>102000</v>
      </c>
      <c r="E36">
        <v>17000</v>
      </c>
      <c r="F36">
        <f>E36+D36+B36</f>
        <v>1819000</v>
      </c>
      <c r="G36">
        <f>F36/A36</f>
        <v>5575.3620368541551</v>
      </c>
      <c r="H36" s="6">
        <f>132.8*10.764</f>
        <v>1429.4592</v>
      </c>
      <c r="J36">
        <f>21700+2500</f>
        <v>24200</v>
      </c>
    </row>
    <row r="37" spans="1:10" x14ac:dyDescent="0.25">
      <c r="A37">
        <f>22.23*10.764</f>
        <v>239.28371999999999</v>
      </c>
      <c r="B37" s="7">
        <v>1400000</v>
      </c>
      <c r="C37">
        <f t="shared" si="2"/>
        <v>5850.795031103663</v>
      </c>
      <c r="D37">
        <v>84000</v>
      </c>
      <c r="E37">
        <v>14000</v>
      </c>
      <c r="F37">
        <f>E37+D37+B37</f>
        <v>1498000</v>
      </c>
      <c r="G37">
        <f>F37/A37</f>
        <v>6260.3506832809189</v>
      </c>
    </row>
    <row r="38" spans="1:10" ht="15.75" x14ac:dyDescent="0.25">
      <c r="A38" s="48"/>
      <c r="B38" s="49"/>
      <c r="C38" s="50" t="e">
        <f t="shared" si="2"/>
        <v>#DIV/0!</v>
      </c>
      <c r="D38" s="50">
        <v>899500</v>
      </c>
      <c r="E38" s="50">
        <v>30000</v>
      </c>
      <c r="F38" s="50">
        <f>E38+D38+B38</f>
        <v>929500</v>
      </c>
      <c r="G38" s="50" t="e">
        <f>F38/A38</f>
        <v>#DIV/0!</v>
      </c>
    </row>
    <row r="39" spans="1:10" ht="15.75" x14ac:dyDescent="0.25">
      <c r="A39" s="30"/>
      <c r="C39" t="e">
        <f t="shared" si="2"/>
        <v>#DIV/0!</v>
      </c>
    </row>
    <row r="40" spans="1:10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 t="e">
        <f>F40/A40</f>
        <v>#DIV/0!</v>
      </c>
    </row>
    <row r="41" spans="1:10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</row>
    <row r="42" spans="1:10" ht="15.75" x14ac:dyDescent="0.25">
      <c r="A42" s="30"/>
    </row>
    <row r="43" spans="1:10" ht="15.75" x14ac:dyDescent="0.25">
      <c r="A43" s="30"/>
    </row>
    <row r="44" spans="1:10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>
      <selection activeCell="K33" sqref="K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2024-03-08T05:40:33Z</dcterms:modified>
</cp:coreProperties>
</file>