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29B050B-B8FA-4C60-85D5-B51329AD246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B18" i="1"/>
  <c r="L17" i="1"/>
  <c r="K17" i="1"/>
  <c r="K16" i="1"/>
  <c r="K15" i="1"/>
  <c r="J17" i="1"/>
  <c r="J15" i="1"/>
  <c r="J6" i="1"/>
  <c r="I6" i="1"/>
  <c r="F15" i="1"/>
  <c r="F16" i="1" s="1"/>
  <c r="E16" i="1"/>
  <c r="G16" i="1" s="1"/>
  <c r="H16" i="1" s="1"/>
  <c r="F6" i="1" l="1"/>
  <c r="G6" i="1" s="1"/>
  <c r="G8" i="1" s="1"/>
  <c r="F7" i="1"/>
  <c r="G7" i="1" s="1"/>
  <c r="J31" i="1"/>
  <c r="A37" i="1"/>
  <c r="A36" i="1"/>
  <c r="C21" i="1"/>
  <c r="B21" i="1"/>
  <c r="C10" i="1"/>
  <c r="C11" i="1" s="1"/>
  <c r="C8" i="1"/>
  <c r="C6" i="1"/>
  <c r="C5" i="1"/>
  <c r="C14" i="1" s="1"/>
  <c r="J37" i="1"/>
  <c r="H37" i="1"/>
  <c r="F38" i="1"/>
  <c r="G38" i="1" s="1"/>
  <c r="F42" i="1"/>
  <c r="G42" i="1" s="1"/>
  <c r="C42" i="1"/>
  <c r="F41" i="1"/>
  <c r="C41" i="1"/>
  <c r="C40" i="1"/>
  <c r="C39" i="1"/>
  <c r="F39" i="1"/>
  <c r="G39" i="1" s="1"/>
  <c r="B10" i="1"/>
  <c r="B11" i="1" s="1"/>
  <c r="B8" i="1"/>
  <c r="B6" i="1"/>
  <c r="B5" i="1"/>
  <c r="B14" i="1" s="1"/>
  <c r="F8" i="1" l="1"/>
  <c r="C12" i="1"/>
  <c r="C13" i="1" s="1"/>
  <c r="C15" i="1" s="1"/>
  <c r="C22" i="1" s="1"/>
  <c r="G41" i="1"/>
  <c r="B12" i="1"/>
  <c r="B13" i="1" s="1"/>
  <c r="B15" i="1" s="1"/>
  <c r="C38" i="1"/>
  <c r="C37" i="1"/>
  <c r="C36" i="1"/>
  <c r="D18" i="1" l="1"/>
  <c r="B22" i="1"/>
  <c r="C20" i="1"/>
  <c r="D21" i="1" s="1"/>
  <c r="C19" i="1"/>
  <c r="B20" i="1"/>
  <c r="B19" i="1"/>
  <c r="I32" i="1"/>
  <c r="D20" i="1" l="1"/>
  <c r="D22" i="1"/>
  <c r="D19" i="1"/>
  <c r="I31" i="1"/>
  <c r="I28" i="1" l="1"/>
  <c r="I33" i="1"/>
  <c r="F28" i="1"/>
  <c r="G28" i="1" l="1"/>
  <c r="F29" i="1"/>
  <c r="G29" i="1"/>
  <c r="F30" i="1"/>
  <c r="G30" i="1"/>
  <c r="F31" i="1"/>
  <c r="G31" i="1"/>
  <c r="F32" i="1"/>
  <c r="G32" i="1"/>
  <c r="F33" i="1"/>
  <c r="G33" i="1"/>
  <c r="F34" i="1"/>
  <c r="G34" i="1"/>
  <c r="F36" i="1"/>
  <c r="G36" i="1" s="1"/>
  <c r="F37" i="1"/>
  <c r="G37" i="1" s="1"/>
  <c r="I29" i="1" l="1"/>
  <c r="H33" i="1" l="1"/>
  <c r="H32" i="1"/>
  <c r="H34" i="1"/>
  <c r="H28" i="1" l="1"/>
  <c r="H29" i="1" l="1"/>
  <c r="H30" i="1"/>
  <c r="H31" i="1"/>
  <c r="G3" i="1" l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<sst xmlns="http://schemas.openxmlformats.org/spreadsheetml/2006/main" count="35" uniqueCount="33">
  <si>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</si>
  <si>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</si>
  <si>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</si>
  <si>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</si>
  <si>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</si>
  <si>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</si>
  <si>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</si>
  <si>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</si>
  <si>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</si>
  <si>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</si>
  <si>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</si>
  <si>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</si>
  <si>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</si>
  <si>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</si>
  <si>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</si>
  <si>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</si>
  <si>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</si>
  <si>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</si>
  <si>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</si>
  <si>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</si>
  <si>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</si>
  <si>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</si>
  <si>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</si>
  <si>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</si>
  <si>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</si>
  <si>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</si>
  <si>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</si>
  <si>
    <t>Office No. 403 &amp; 404</t>
  </si>
  <si>
    <t>Loft Area</t>
  </si>
  <si>
    <t>Office No.</t>
  </si>
  <si>
    <t>Total</t>
  </si>
  <si>
    <t xml:space="preserve">Office No. 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</si>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</sst>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3" fillId="0" borderId="0" xfId="0" applyNumberFormat="1" applyFont="1"/>
    <xf numFmtId="43" fontId="0" fillId="0" borderId="6" xfId="0" applyNumberFormat="1" applyBorder="1"/>
    <xf numFmtId="0" fontId="0" fillId="0" borderId="6" xfId="1" applyNumberFormat="1" applyFont="1" applyBorder="1"/>
    <xf numFmtId="0" fontId="14" fillId="0" borderId="1" xfId="0" applyFont="1" applyBorder="1"/>
    <xf numFmtId="0" fontId="15" fillId="0" borderId="1" xfId="0" applyFont="1" applyBorder="1"/>
    <xf numFmtId="0" fontId="16" fillId="0" borderId="1" xfId="0" applyFont="1" applyBorder="1"/>
    <xf numFmtId="43" fontId="15" fillId="0" borderId="1" xfId="0" applyNumberFormat="1" applyFont="1" applyBorder="1"/>
    <xf numFmtId="43" fontId="16" fillId="0" borderId="1" xfId="0" applyNumberFormat="1" applyFont="1" applyBorder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F8B6A0-4187-4A64-8572-5DACBA05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325852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4577B-BD58-4901-9E34-A2B515C9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46652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344564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9FF7E1-368C-42EA-B4C7-29AEB7E7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6964" cy="7878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306459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68FCF-2E73-43DE-90AE-124F72A6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88859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AA618-882A-4400-A730-3994CBFB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7354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F0F68-A6F7-49BD-8046-205FDDED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9116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5" t="s">
        <v>31</v>
      </c>
      <c r="B2" s="23">
        <v>403</v>
      </c>
      <c r="C2" s="23">
        <v>404</v>
      </c>
      <c r="D2" s="9" t="s">
        <v>32</v>
      </c>
      <c r="E2" t="s">
        <v>13</v>
      </c>
    </row>
    <row r="3" spans="1:17" ht="16.5" x14ac:dyDescent="0.3">
      <c r="A3" s="15" t="s">
        <v>0</v>
      </c>
      <c r="B3" s="24">
        <v>35500</v>
      </c>
      <c r="C3" s="16">
        <v>35500</v>
      </c>
      <c r="D3" s="10"/>
      <c r="E3">
        <v>2013</v>
      </c>
      <c r="F3" s="3">
        <v>2024</v>
      </c>
      <c r="G3" s="4">
        <f>F3-E3</f>
        <v>11</v>
      </c>
      <c r="L3" s="3"/>
      <c r="M3" s="4"/>
    </row>
    <row r="4" spans="1:17" ht="33" x14ac:dyDescent="0.3">
      <c r="A4" s="17" t="s">
        <v>1</v>
      </c>
      <c r="B4" s="24">
        <v>2700</v>
      </c>
      <c r="C4" s="16">
        <v>2700</v>
      </c>
      <c r="D4" s="10"/>
      <c r="E4" s="34"/>
      <c r="F4" s="3"/>
      <c r="G4" s="4"/>
      <c r="H4" s="23"/>
      <c r="K4" s="31"/>
      <c r="L4" s="3"/>
      <c r="M4" s="4"/>
    </row>
    <row r="5" spans="1:17" ht="16.5" x14ac:dyDescent="0.3">
      <c r="A5" s="15" t="s">
        <v>2</v>
      </c>
      <c r="B5" s="24">
        <f>B3-B4</f>
        <v>32800</v>
      </c>
      <c r="C5" s="16">
        <f>C3-C4</f>
        <v>32800</v>
      </c>
      <c r="D5" s="10"/>
      <c r="E5" s="47" t="s">
        <v>29</v>
      </c>
      <c r="F5" s="35" t="s">
        <v>22</v>
      </c>
      <c r="G5" s="8" t="s">
        <v>23</v>
      </c>
      <c r="H5" s="8"/>
      <c r="I5" s="8"/>
      <c r="M5" s="39"/>
      <c r="N5" s="27"/>
      <c r="O5" s="27"/>
      <c r="P5" s="27"/>
      <c r="Q5" s="27"/>
    </row>
    <row r="6" spans="1:17" ht="16.5" x14ac:dyDescent="0.3">
      <c r="A6" s="15" t="s">
        <v>3</v>
      </c>
      <c r="B6" s="24">
        <f>B4</f>
        <v>2700</v>
      </c>
      <c r="C6" s="16">
        <f>C4</f>
        <v>2700</v>
      </c>
      <c r="D6" s="10"/>
      <c r="E6" s="47">
        <v>403</v>
      </c>
      <c r="F6" s="6">
        <f>52.3*10.764</f>
        <v>562.95719999999994</v>
      </c>
      <c r="G6" s="3">
        <f>F6*1.2</f>
        <v>675.54863999999986</v>
      </c>
      <c r="H6" s="8">
        <v>25000</v>
      </c>
      <c r="I6" s="10">
        <f>H6*G6</f>
        <v>16888715.999999996</v>
      </c>
      <c r="J6" s="6">
        <f>I6/563</f>
        <v>29997.719360568379</v>
      </c>
      <c r="M6" s="39"/>
      <c r="N6" s="27"/>
      <c r="O6" s="27"/>
      <c r="P6" s="27"/>
      <c r="Q6" s="27"/>
    </row>
    <row r="7" spans="1:17" ht="16.5" x14ac:dyDescent="0.3">
      <c r="A7" s="15" t="s">
        <v>4</v>
      </c>
      <c r="B7" s="18">
        <v>11</v>
      </c>
      <c r="C7" s="19">
        <v>11</v>
      </c>
      <c r="D7" s="36"/>
      <c r="E7" s="48">
        <v>404</v>
      </c>
      <c r="F7">
        <f>27.22*10.764</f>
        <v>292.99607999999995</v>
      </c>
      <c r="G7" s="3">
        <f>F7*1.2</f>
        <v>351.59529599999991</v>
      </c>
      <c r="H7" s="8"/>
      <c r="I7" s="8"/>
      <c r="M7" s="40"/>
      <c r="N7" s="27"/>
      <c r="O7" s="27"/>
      <c r="P7" s="27"/>
      <c r="Q7" s="27"/>
    </row>
    <row r="8" spans="1:17" ht="16.5" x14ac:dyDescent="0.3">
      <c r="A8" s="15" t="s">
        <v>5</v>
      </c>
      <c r="B8" s="18">
        <f>B9-B7</f>
        <v>49</v>
      </c>
      <c r="C8" s="19">
        <f>C9-C7</f>
        <v>49</v>
      </c>
      <c r="D8" s="36"/>
      <c r="E8" s="48" t="s">
        <v>30</v>
      </c>
      <c r="F8" s="6">
        <f>SUM(F6:F7)</f>
        <v>855.95327999999995</v>
      </c>
      <c r="G8" s="46">
        <f>SUM(G6:G7)</f>
        <v>1027.1439359999997</v>
      </c>
      <c r="H8" s="10"/>
      <c r="I8" s="10"/>
      <c r="M8" s="40"/>
      <c r="N8" s="27"/>
      <c r="O8" s="27"/>
      <c r="P8" s="27"/>
      <c r="Q8" s="27"/>
    </row>
    <row r="9" spans="1:17" ht="16.5" x14ac:dyDescent="0.3">
      <c r="A9" s="15" t="s">
        <v>6</v>
      </c>
      <c r="B9" s="18">
        <v>60</v>
      </c>
      <c r="C9" s="19">
        <v>60</v>
      </c>
      <c r="D9" s="36"/>
      <c r="E9" s="48"/>
      <c r="F9" s="6"/>
      <c r="G9" s="28"/>
      <c r="H9" s="8"/>
      <c r="I9" s="8"/>
      <c r="J9" s="30"/>
      <c r="M9" s="40"/>
      <c r="N9" s="27"/>
      <c r="O9" s="27"/>
      <c r="P9" s="27"/>
      <c r="Q9" s="27"/>
    </row>
    <row r="10" spans="1:17" ht="33" x14ac:dyDescent="0.3">
      <c r="A10" s="17" t="s">
        <v>7</v>
      </c>
      <c r="B10" s="18">
        <f>90*B7/B9</f>
        <v>16.5</v>
      </c>
      <c r="C10" s="19">
        <f>90*C7/C9</f>
        <v>16.5</v>
      </c>
      <c r="D10" s="36"/>
      <c r="E10" s="30"/>
      <c r="F10" s="26"/>
      <c r="G10" s="13"/>
      <c r="H10" s="27"/>
      <c r="I10" s="27"/>
      <c r="J10" s="30"/>
      <c r="K10" s="30"/>
      <c r="L10" s="26"/>
      <c r="M10" s="40"/>
      <c r="N10" s="27"/>
      <c r="O10" s="27"/>
      <c r="P10" s="27"/>
      <c r="Q10" s="27"/>
    </row>
    <row r="11" spans="1:17" ht="16.5" x14ac:dyDescent="0.3">
      <c r="A11" s="15"/>
      <c r="B11" s="25">
        <f>B10%</f>
        <v>0.16500000000000001</v>
      </c>
      <c r="C11" s="33">
        <f>C10%</f>
        <v>0.16500000000000001</v>
      </c>
      <c r="D11" s="37"/>
      <c r="G11" s="13"/>
      <c r="H11" s="27"/>
      <c r="I11" s="27"/>
      <c r="J11" s="30"/>
      <c r="K11" s="30"/>
      <c r="L11" s="26"/>
      <c r="M11" s="41"/>
      <c r="N11" s="27"/>
      <c r="O11" s="27"/>
      <c r="P11" s="27"/>
      <c r="Q11" s="27"/>
    </row>
    <row r="12" spans="1:17" ht="16.5" x14ac:dyDescent="0.3">
      <c r="A12" s="15" t="s">
        <v>8</v>
      </c>
      <c r="B12" s="24">
        <f>B6*B11</f>
        <v>445.5</v>
      </c>
      <c r="C12" s="20">
        <f>C6*C11</f>
        <v>445.5</v>
      </c>
      <c r="D12" s="38"/>
      <c r="E12" t="s">
        <v>26</v>
      </c>
      <c r="G12" s="13"/>
      <c r="H12" s="27"/>
      <c r="I12" s="27"/>
      <c r="J12" s="30"/>
      <c r="K12" s="30"/>
      <c r="L12" s="26"/>
      <c r="M12" s="39"/>
      <c r="N12" s="27"/>
      <c r="O12" s="27"/>
      <c r="P12" s="27"/>
      <c r="Q12" s="27"/>
    </row>
    <row r="13" spans="1:17" ht="16.5" x14ac:dyDescent="0.3">
      <c r="A13" s="15" t="s">
        <v>9</v>
      </c>
      <c r="B13" s="24">
        <f>B6-B12</f>
        <v>2254.5</v>
      </c>
      <c r="C13" s="20">
        <f>C6-C12</f>
        <v>2254.5</v>
      </c>
      <c r="D13" s="38"/>
      <c r="E13" t="s">
        <v>27</v>
      </c>
      <c r="F13" t="s">
        <v>28</v>
      </c>
      <c r="G13" s="13"/>
      <c r="H13" s="45"/>
      <c r="I13" s="27"/>
      <c r="J13" s="30"/>
      <c r="K13" s="30"/>
      <c r="L13" s="26"/>
      <c r="M13" s="39"/>
      <c r="N13" s="27"/>
      <c r="O13" s="27"/>
      <c r="P13" s="27"/>
      <c r="Q13" s="27"/>
    </row>
    <row r="14" spans="1:17" ht="16.5" x14ac:dyDescent="0.3">
      <c r="A14" s="15" t="s">
        <v>2</v>
      </c>
      <c r="B14" s="24">
        <f>B5</f>
        <v>32800</v>
      </c>
      <c r="C14" s="16">
        <f>C5</f>
        <v>32800</v>
      </c>
      <c r="D14" s="10"/>
      <c r="E14" s="6">
        <v>891</v>
      </c>
      <c r="F14">
        <v>269</v>
      </c>
      <c r="G14" s="13"/>
      <c r="H14" s="27"/>
      <c r="I14" s="27"/>
      <c r="J14" s="30">
        <v>891</v>
      </c>
      <c r="K14" s="30">
        <v>269</v>
      </c>
      <c r="L14" s="26"/>
      <c r="M14" s="39"/>
      <c r="N14" s="27"/>
      <c r="O14" s="27"/>
      <c r="P14" s="27"/>
      <c r="Q14" s="27"/>
    </row>
    <row r="15" spans="1:17" ht="16.5" x14ac:dyDescent="0.3">
      <c r="A15" s="15" t="s">
        <v>10</v>
      </c>
      <c r="B15" s="24">
        <f>B14+B13</f>
        <v>35054.5</v>
      </c>
      <c r="C15" s="16">
        <f>C14+C13</f>
        <v>35054.5</v>
      </c>
      <c r="D15" s="10"/>
      <c r="E15" s="6">
        <v>28000</v>
      </c>
      <c r="F15" s="6">
        <f>E15*70%</f>
        <v>19600</v>
      </c>
      <c r="G15" s="13"/>
      <c r="H15" s="30"/>
      <c r="I15" s="30"/>
      <c r="J15" s="30">
        <f>J14*1.2</f>
        <v>1069.2</v>
      </c>
      <c r="K15" s="30">
        <f>K14*1.2</f>
        <v>322.8</v>
      </c>
      <c r="L15" s="26"/>
      <c r="M15" s="4"/>
    </row>
    <row r="16" spans="1:17" ht="16.5" x14ac:dyDescent="0.3">
      <c r="A16" s="15"/>
      <c r="B16" s="24">
        <v>35055</v>
      </c>
      <c r="C16" s="16">
        <v>35055</v>
      </c>
      <c r="D16" s="10"/>
      <c r="E16" s="6">
        <f>E15*E14</f>
        <v>24948000</v>
      </c>
      <c r="F16" s="6">
        <f>F15*F14</f>
        <v>5272400</v>
      </c>
      <c r="G16" s="13">
        <f>E16+F16</f>
        <v>30220400</v>
      </c>
      <c r="H16" s="13">
        <f>G16/856</f>
        <v>35304.205607476637</v>
      </c>
      <c r="I16" s="30"/>
      <c r="J16" s="30">
        <v>25000</v>
      </c>
      <c r="K16" s="30">
        <f>J16*70%</f>
        <v>17500</v>
      </c>
      <c r="L16" s="26"/>
      <c r="M16" s="4"/>
    </row>
    <row r="17" spans="1:14" ht="15.75" x14ac:dyDescent="0.25">
      <c r="A17" s="49" t="s">
        <v>21</v>
      </c>
      <c r="B17" s="50">
        <v>563</v>
      </c>
      <c r="C17" s="49">
        <v>293</v>
      </c>
      <c r="D17" s="51"/>
      <c r="E17" s="5"/>
      <c r="F17" s="5"/>
      <c r="G17" s="5"/>
      <c r="H17" s="6"/>
      <c r="J17">
        <f>J16*J15</f>
        <v>26730000</v>
      </c>
      <c r="K17">
        <f>K16*K15</f>
        <v>5649000</v>
      </c>
      <c r="L17">
        <f>K17+J17</f>
        <v>32379000</v>
      </c>
      <c r="M17" s="29"/>
    </row>
    <row r="18" spans="1:14" ht="15.75" x14ac:dyDescent="0.25">
      <c r="A18" s="49" t="s">
        <v>11</v>
      </c>
      <c r="B18" s="52">
        <f>B17*B16</f>
        <v>19735965</v>
      </c>
      <c r="C18" s="52">
        <f>C17*C16</f>
        <v>10271115</v>
      </c>
      <c r="D18" s="53">
        <f>B18+C18</f>
        <v>30007080</v>
      </c>
      <c r="E18" s="5"/>
      <c r="F18" s="32"/>
      <c r="G18" s="5"/>
      <c r="H18" s="6"/>
      <c r="M18" s="5"/>
      <c r="N18" s="6"/>
    </row>
    <row r="19" spans="1:14" ht="15.75" x14ac:dyDescent="0.25">
      <c r="A19" s="49" t="s">
        <v>24</v>
      </c>
      <c r="B19" s="52">
        <f>B18*0.95</f>
        <v>18749166.75</v>
      </c>
      <c r="C19" s="52">
        <f>C18*0.95</f>
        <v>9757559.25</v>
      </c>
      <c r="D19" s="53">
        <f>D18*0.9</f>
        <v>27006372</v>
      </c>
      <c r="E19" s="5"/>
      <c r="F19" s="32"/>
      <c r="G19" s="5"/>
      <c r="H19" s="6"/>
      <c r="M19" s="5"/>
      <c r="N19" s="6"/>
    </row>
    <row r="20" spans="1:14" ht="15.75" x14ac:dyDescent="0.25">
      <c r="A20" s="49" t="s">
        <v>25</v>
      </c>
      <c r="B20" s="52">
        <f>B18*0.85</f>
        <v>16775570.25</v>
      </c>
      <c r="C20" s="52">
        <f>C18*0.85</f>
        <v>8730447.75</v>
      </c>
      <c r="D20" s="53">
        <f>D18*0.8</f>
        <v>24005664</v>
      </c>
      <c r="E20" s="5"/>
      <c r="F20" s="32"/>
      <c r="G20" s="5"/>
      <c r="H20" s="6"/>
      <c r="M20" s="5"/>
      <c r="N20" s="6"/>
    </row>
    <row r="21" spans="1:14" ht="15.75" x14ac:dyDescent="0.25">
      <c r="A21" s="49" t="s">
        <v>12</v>
      </c>
      <c r="B21" s="52">
        <f>676*B4</f>
        <v>1825200</v>
      </c>
      <c r="C21" s="54">
        <f>352*C4</f>
        <v>950400</v>
      </c>
      <c r="D21" s="53">
        <f>B21+C20</f>
        <v>10555647.75</v>
      </c>
      <c r="E21" s="6"/>
      <c r="F21" s="5"/>
    </row>
    <row r="22" spans="1:14" ht="15.75" x14ac:dyDescent="0.25">
      <c r="A22" s="50" t="s">
        <v>16</v>
      </c>
      <c r="B22" s="52">
        <f>B18*0.04/12</f>
        <v>65786.55</v>
      </c>
      <c r="C22" s="52">
        <f>C18*0.04/12</f>
        <v>34237.050000000003</v>
      </c>
      <c r="D22" s="53">
        <f>D18*0.04/12</f>
        <v>100023.59999999999</v>
      </c>
      <c r="E22" s="6"/>
      <c r="F22" s="5"/>
    </row>
    <row r="23" spans="1:14" x14ac:dyDescent="0.25">
      <c r="B23" s="12"/>
    </row>
    <row r="24" spans="1:14" x14ac:dyDescent="0.25">
      <c r="B24" s="12"/>
    </row>
    <row r="26" spans="1:14" x14ac:dyDescent="0.25">
      <c r="C26" t="s">
        <v>14</v>
      </c>
    </row>
    <row r="27" spans="1:14" x14ac:dyDescent="0.25">
      <c r="B27" s="9" t="s">
        <v>15</v>
      </c>
      <c r="C27" s="8" t="s">
        <v>20</v>
      </c>
      <c r="D27" s="8"/>
      <c r="E27" s="8" t="s">
        <v>11</v>
      </c>
      <c r="F27" s="8" t="s">
        <v>17</v>
      </c>
      <c r="G27" s="8" t="s">
        <v>18</v>
      </c>
      <c r="H27" s="8" t="s">
        <v>19</v>
      </c>
      <c r="I27" s="8"/>
    </row>
    <row r="28" spans="1:14" ht="17.25" x14ac:dyDescent="0.3">
      <c r="B28" s="9">
        <v>400</v>
      </c>
      <c r="C28" s="8"/>
      <c r="D28" s="8"/>
      <c r="E28" s="8">
        <v>11200000</v>
      </c>
      <c r="F28" s="10">
        <f t="shared" ref="F28:F34" si="0">E28/B28</f>
        <v>28000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4"/>
    </row>
    <row r="29" spans="1:14" ht="17.25" x14ac:dyDescent="0.3">
      <c r="B29" s="9">
        <v>289</v>
      </c>
      <c r="C29" s="8"/>
      <c r="D29" s="8"/>
      <c r="E29" s="8">
        <v>13000000</v>
      </c>
      <c r="F29" s="10">
        <f t="shared" si="0"/>
        <v>44982.698961937713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4"/>
    </row>
    <row r="30" spans="1:14" x14ac:dyDescent="0.25">
      <c r="B30" s="9">
        <v>226</v>
      </c>
      <c r="C30" s="8"/>
      <c r="D30" s="8"/>
      <c r="E30" s="10">
        <v>7900000</v>
      </c>
      <c r="F30" s="10">
        <f t="shared" si="0"/>
        <v>34955.75221238938</v>
      </c>
      <c r="G30" s="10" t="e">
        <f t="shared" ref="G30:G34" si="1">E30/C30</f>
        <v>#DIV/0!</v>
      </c>
      <c r="H30" s="10" t="e">
        <f>E30/#REF!</f>
        <v>#REF!</v>
      </c>
      <c r="I30" s="8"/>
    </row>
    <row r="31" spans="1:14" x14ac:dyDescent="0.25">
      <c r="B31" s="9">
        <v>735</v>
      </c>
      <c r="C31" s="8">
        <v>920</v>
      </c>
      <c r="D31" s="8"/>
      <c r="E31" s="10">
        <v>26500000</v>
      </c>
      <c r="F31" s="10">
        <f t="shared" si="0"/>
        <v>36054.421768707485</v>
      </c>
      <c r="G31" s="10">
        <f t="shared" si="1"/>
        <v>28804.347826086956</v>
      </c>
      <c r="H31" s="10" t="e">
        <f>E31/#REF!</f>
        <v>#REF!</v>
      </c>
      <c r="I31" s="8" t="e">
        <f>#REF!/B31</f>
        <v>#REF!</v>
      </c>
      <c r="J31">
        <f>C31/B31</f>
        <v>1.2517006802721089</v>
      </c>
    </row>
    <row r="32" spans="1:14" x14ac:dyDescent="0.25">
      <c r="B32" s="9">
        <v>221</v>
      </c>
      <c r="C32" s="21"/>
      <c r="E32" s="22">
        <v>6500000</v>
      </c>
      <c r="F32" s="22">
        <f t="shared" si="0"/>
        <v>29411.764705882353</v>
      </c>
      <c r="G32" s="10" t="e">
        <f t="shared" si="1"/>
        <v>#DIV/0!</v>
      </c>
      <c r="H32" s="22" t="e">
        <f>E32/#REF!</f>
        <v>#REF!</v>
      </c>
      <c r="I32" s="8">
        <f>C32/B32</f>
        <v>0</v>
      </c>
    </row>
    <row r="33" spans="1:10" x14ac:dyDescent="0.25">
      <c r="E33" s="22"/>
      <c r="F33" s="22" t="e">
        <f t="shared" si="0"/>
        <v>#DIV/0!</v>
      </c>
      <c r="G33" s="22" t="e">
        <f t="shared" si="1"/>
        <v>#DIV/0!</v>
      </c>
      <c r="H33" s="22" t="e">
        <f>E33/#REF!</f>
        <v>#REF!</v>
      </c>
      <c r="I33" t="e">
        <f>#REF!/B33</f>
        <v>#REF!</v>
      </c>
    </row>
    <row r="34" spans="1:10" x14ac:dyDescent="0.25">
      <c r="E34" s="21"/>
      <c r="F34" s="22" t="e">
        <f t="shared" si="0"/>
        <v>#DIV/0!</v>
      </c>
      <c r="G34" s="22" t="e">
        <f t="shared" si="1"/>
        <v>#DIV/0!</v>
      </c>
      <c r="H34" s="22" t="e">
        <f>E34/#REF!</f>
        <v>#REF!</v>
      </c>
    </row>
    <row r="36" spans="1:10" x14ac:dyDescent="0.25">
      <c r="A36">
        <f>14.27*10.764</f>
        <v>153.60227999999998</v>
      </c>
      <c r="B36" s="7">
        <v>3800000</v>
      </c>
      <c r="C36">
        <f t="shared" ref="C36:C42" si="2">B36/A36</f>
        <v>24739.216110594196</v>
      </c>
      <c r="D36">
        <v>228000</v>
      </c>
      <c r="E36">
        <v>30000</v>
      </c>
      <c r="F36">
        <f>E36+D36+B36</f>
        <v>4058000</v>
      </c>
      <c r="G36">
        <f>F36/A36</f>
        <v>26418.878678102959</v>
      </c>
      <c r="H36" s="6"/>
    </row>
    <row r="37" spans="1:10" x14ac:dyDescent="0.25">
      <c r="A37">
        <f>25.87*10.764</f>
        <v>278.46467999999999</v>
      </c>
      <c r="B37" s="7">
        <v>4500000</v>
      </c>
      <c r="C37">
        <f t="shared" si="2"/>
        <v>16160.038680668587</v>
      </c>
      <c r="D37">
        <v>225000</v>
      </c>
      <c r="E37">
        <v>30000</v>
      </c>
      <c r="F37">
        <f>E37+D37+B37</f>
        <v>4755000</v>
      </c>
      <c r="G37">
        <f>F37/A37</f>
        <v>17075.774205906473</v>
      </c>
      <c r="H37" s="6">
        <f>132.8*10.764</f>
        <v>1429.4592</v>
      </c>
      <c r="J37">
        <f>21700+2500</f>
        <v>24200</v>
      </c>
    </row>
    <row r="38" spans="1:10" x14ac:dyDescent="0.25">
      <c r="B38" s="7">
        <v>1700000</v>
      </c>
      <c r="C38" t="e">
        <f t="shared" si="2"/>
        <v>#DIV/0!</v>
      </c>
      <c r="D38">
        <v>375000</v>
      </c>
      <c r="E38">
        <v>30000</v>
      </c>
      <c r="F38">
        <f>E38+D38+B38</f>
        <v>2105000</v>
      </c>
      <c r="G38" t="e">
        <f>F38/A38</f>
        <v>#DIV/0!</v>
      </c>
    </row>
    <row r="39" spans="1:10" ht="15.75" x14ac:dyDescent="0.25">
      <c r="A39" s="42"/>
      <c r="B39" s="43"/>
      <c r="C39" s="44" t="e">
        <f t="shared" si="2"/>
        <v>#DIV/0!</v>
      </c>
      <c r="D39" s="44">
        <v>899500</v>
      </c>
      <c r="E39" s="44">
        <v>30000</v>
      </c>
      <c r="F39" s="44">
        <f>E39+D39+B39</f>
        <v>929500</v>
      </c>
      <c r="G39" s="44" t="e">
        <f>F39/A39</f>
        <v>#DIV/0!</v>
      </c>
    </row>
    <row r="40" spans="1:10" ht="15.75" x14ac:dyDescent="0.25">
      <c r="A40" s="26"/>
      <c r="C40" t="e">
        <f t="shared" si="2"/>
        <v>#DIV/0!</v>
      </c>
    </row>
    <row r="41" spans="1:10" ht="15.75" x14ac:dyDescent="0.25">
      <c r="A41" s="42"/>
      <c r="B41" s="43"/>
      <c r="C41" s="44" t="e">
        <f t="shared" si="2"/>
        <v>#DIV/0!</v>
      </c>
      <c r="D41" s="44">
        <v>1194000</v>
      </c>
      <c r="E41" s="44">
        <v>30000</v>
      </c>
      <c r="F41" s="44">
        <f>E41+D41+B41</f>
        <v>1224000</v>
      </c>
      <c r="G41" s="44" t="e">
        <f>F41/A41</f>
        <v>#DIV/0!</v>
      </c>
    </row>
    <row r="42" spans="1:10" ht="15.75" x14ac:dyDescent="0.25">
      <c r="A42" s="42"/>
      <c r="B42" s="43"/>
      <c r="C42" s="44" t="e">
        <f t="shared" si="2"/>
        <v>#DIV/0!</v>
      </c>
      <c r="D42" s="44">
        <v>1220500</v>
      </c>
      <c r="E42" s="44">
        <v>30000</v>
      </c>
      <c r="F42" s="44">
        <f>E42+D42+B42</f>
        <v>1250500</v>
      </c>
      <c r="G42" s="44" t="e">
        <f>F42/A42</f>
        <v>#DIV/0!</v>
      </c>
    </row>
    <row r="43" spans="1:10" ht="15.75" x14ac:dyDescent="0.25">
      <c r="A43" s="26"/>
    </row>
    <row r="44" spans="1:10" ht="15.75" x14ac:dyDescent="0.25">
      <c r="A44" s="26"/>
    </row>
    <row r="45" spans="1:10" ht="15.75" x14ac:dyDescent="0.25">
      <c r="A45" s="26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2024-03-05T13:26:10Z</dcterms:modified>
</cp:coreProperties>
</file>