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ilipkumar Sharma\"/>
    </mc:Choice>
  </mc:AlternateContent>
  <xr:revisionPtr revIDLastSave="0" documentId="13_ncr:1_{9E47DBA4-D1EE-4A16-A40F-B8D4FD8D1329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4" i="4" l="1"/>
  <c r="F23" i="4"/>
  <c r="I25" i="4"/>
  <c r="I24" i="4"/>
  <c r="F22" i="4"/>
  <c r="C8" i="4" l="1"/>
  <c r="C9" i="4"/>
  <c r="C10" i="4"/>
  <c r="C11" i="4"/>
  <c r="C12" i="4"/>
  <c r="C13" i="4"/>
  <c r="C14" i="4"/>
  <c r="C15" i="4"/>
  <c r="Q8" i="4"/>
  <c r="Q9" i="4"/>
  <c r="Q10" i="4"/>
  <c r="Q11" i="4"/>
  <c r="Q12" i="4"/>
  <c r="Q13" i="4"/>
  <c r="Q14" i="4"/>
  <c r="Q15" i="4"/>
  <c r="Q16" i="4"/>
  <c r="Q5" i="4"/>
  <c r="Q3" i="4"/>
  <c r="C4" i="4"/>
  <c r="C2" i="4"/>
  <c r="G20" i="4"/>
  <c r="P12" i="4" l="1"/>
  <c r="P11" i="4"/>
  <c r="P10" i="4"/>
  <c r="P9" i="4"/>
  <c r="P8" i="4"/>
  <c r="P7" i="4"/>
  <c r="P6" i="4"/>
  <c r="P4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<sst xmlns="http://schemas.openxmlformats.org/spreadsheetml/2006/main" count="27" uniqueCount="24">
  <si>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</si>
  <si>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</si>
  <si>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</si>
  <si>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</si>
  <si>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</si>
  <si>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</si>
  <si>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</si>
  <si>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</si>
  <si>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</si>
  <si>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</si>
  <si>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Flat No. 202, 2nd Floor, Wing - B, Flight View CHSL, Rudhagram Nehru Road, Dhobhi Ghat, Village - Vakola, Santacruz East,</t>
  </si>
  <si>
    <t>bua</t>
  </si>
  <si>
    <t>fmv</t>
  </si>
  <si>
    <t>yoc - 1985 - agreeemtn - pg no. 8</t>
  </si>
  <si>
    <t>sold out</t>
  </si>
  <si>
    <t>mca</t>
  </si>
  <si>
    <t>Built up area (30%)</t>
  </si>
  <si>
    <t>02.03.23</t>
  </si>
  <si>
    <t>11.07.22</t>
  </si>
  <si>
    <t>rate on bua</t>
  </si>
  <si>
    <t>Rate on Built up  area (30%)</t>
  </si>
  <si>
    <t>Rate on Saleable area (30 + 20%)</t>
  </si>
  <si>
    <t>rent</t>
  </si>
  <si>
    <t>Insurance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</si>
</sst>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316581</xdr:colOff>
      <xdr:row>46</xdr:row>
      <xdr:rowOff>172633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1B538-E045-46FB-A75E-728384424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66181" cy="847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106236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DC39E6-E10A-443C-BCD1-161EBF519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469436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37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C294CF-8553-4585-B0E5-DD6DD565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6954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E1848-9A1E-40B8-91DF-A7F275F0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83DAFF-1ED3-4D96-BA7C-2C3FE7A6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22" sqref="F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16</v>
      </c>
      <c r="D1" s="3" t="s">
        <v>9</v>
      </c>
      <c r="E1" s="3" t="s">
        <v>1</v>
      </c>
      <c r="F1" s="9" t="s">
        <v>8</v>
      </c>
      <c r="G1" s="9" t="s">
        <v>20</v>
      </c>
      <c r="H1" s="9" t="s">
        <v>21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650</v>
      </c>
      <c r="C2" s="4">
        <f>B2*1.3</f>
        <v>845</v>
      </c>
      <c r="D2" s="4">
        <f t="shared" ref="D2:D13" si="2">C2*1.2</f>
        <v>1014</v>
      </c>
      <c r="E2" s="5">
        <f t="shared" ref="E2:E13" si="3">R2</f>
        <v>15000000</v>
      </c>
      <c r="F2" s="10">
        <f t="shared" ref="F2:F13" si="4">ROUND((E2/B2),0)</f>
        <v>23077</v>
      </c>
      <c r="G2" s="10">
        <f t="shared" ref="G2:G13" si="5">ROUND((E2/C2),0)</f>
        <v>17751</v>
      </c>
      <c r="H2" s="10">
        <f t="shared" ref="H2:H13" si="6">ROUND((E2/D2),0)</f>
        <v>14793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>
        <v>650</v>
      </c>
      <c r="R2" s="16">
        <v>15000000</v>
      </c>
      <c r="S2" s="11" t="s">
        <v>14</v>
      </c>
      <c r="T2" s="8"/>
    </row>
    <row r="3" spans="1:20" x14ac:dyDescent="0.25">
      <c r="A3" s="4">
        <f t="shared" si="0"/>
        <v>0</v>
      </c>
      <c r="B3" s="4">
        <f t="shared" si="1"/>
        <v>692.30769230769226</v>
      </c>
      <c r="C3" s="4">
        <f t="shared" ref="C3:C15" si="9">B3*1.3</f>
        <v>900</v>
      </c>
      <c r="D3" s="4">
        <f t="shared" si="2"/>
        <v>1080</v>
      </c>
      <c r="E3" s="5">
        <f t="shared" si="3"/>
        <v>15000000</v>
      </c>
      <c r="F3" s="15">
        <f t="shared" si="4"/>
        <v>21667</v>
      </c>
      <c r="G3" s="15">
        <f t="shared" si="5"/>
        <v>16667</v>
      </c>
      <c r="H3" s="10">
        <f t="shared" si="6"/>
        <v>13889</v>
      </c>
      <c r="I3" s="4" t="e">
        <f>#REF!</f>
        <v>#REF!</v>
      </c>
      <c r="J3" s="4">
        <f t="shared" si="7"/>
        <v>0</v>
      </c>
      <c r="O3">
        <v>0</v>
      </c>
      <c r="P3">
        <v>900</v>
      </c>
      <c r="Q3">
        <f>P3/1.3</f>
        <v>692.30769230769226</v>
      </c>
      <c r="R3" s="2">
        <v>15000000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600</v>
      </c>
      <c r="C4" s="4">
        <f t="shared" si="9"/>
        <v>780</v>
      </c>
      <c r="D4" s="4">
        <f t="shared" si="2"/>
        <v>936</v>
      </c>
      <c r="E4" s="5">
        <f t="shared" si="3"/>
        <v>11000000</v>
      </c>
      <c r="F4" s="10">
        <f t="shared" si="4"/>
        <v>18333</v>
      </c>
      <c r="G4" s="10">
        <f t="shared" si="5"/>
        <v>14103</v>
      </c>
      <c r="H4" s="10">
        <f t="shared" si="6"/>
        <v>11752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600</v>
      </c>
      <c r="R4" s="2">
        <v>11000000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656.92307692307691</v>
      </c>
      <c r="C5" s="4">
        <f t="shared" si="9"/>
        <v>854</v>
      </c>
      <c r="D5" s="4">
        <f t="shared" si="2"/>
        <v>1024.8</v>
      </c>
      <c r="E5" s="5">
        <f t="shared" si="3"/>
        <v>15500000</v>
      </c>
      <c r="F5" s="15">
        <f t="shared" si="4"/>
        <v>23595</v>
      </c>
      <c r="G5" s="15">
        <f t="shared" si="5"/>
        <v>18150</v>
      </c>
      <c r="H5" s="10">
        <f t="shared" si="6"/>
        <v>15125</v>
      </c>
      <c r="I5" s="4" t="e">
        <f>#REF!</f>
        <v>#REF!</v>
      </c>
      <c r="J5" s="4">
        <f t="shared" si="7"/>
        <v>0</v>
      </c>
      <c r="O5">
        <v>0</v>
      </c>
      <c r="P5">
        <v>854</v>
      </c>
      <c r="Q5">
        <f>P5/1.3</f>
        <v>656.92307692307691</v>
      </c>
      <c r="R5" s="2">
        <v>15500000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444</v>
      </c>
      <c r="C6" s="4">
        <f t="shared" si="9"/>
        <v>577.20000000000005</v>
      </c>
      <c r="D6" s="4">
        <f t="shared" si="2"/>
        <v>692.64</v>
      </c>
      <c r="E6" s="5">
        <f t="shared" si="3"/>
        <v>8500000</v>
      </c>
      <c r="F6" s="10">
        <f t="shared" si="4"/>
        <v>19144</v>
      </c>
      <c r="G6" s="10">
        <f t="shared" si="5"/>
        <v>14726</v>
      </c>
      <c r="H6" s="10">
        <f t="shared" si="6"/>
        <v>12272</v>
      </c>
      <c r="I6" s="4" t="e">
        <f>#REF!</f>
        <v>#REF!</v>
      </c>
      <c r="J6" s="4" t="str">
        <f t="shared" si="7"/>
        <v>02.03.23</v>
      </c>
      <c r="O6">
        <v>0</v>
      </c>
      <c r="P6">
        <f t="shared" si="8"/>
        <v>0</v>
      </c>
      <c r="Q6">
        <v>444</v>
      </c>
      <c r="R6" s="2">
        <v>8500000</v>
      </c>
      <c r="S6" s="8" t="s">
        <v>17</v>
      </c>
      <c r="T6" s="8"/>
    </row>
    <row r="7" spans="1:20" x14ac:dyDescent="0.25">
      <c r="A7" s="4">
        <f t="shared" si="0"/>
        <v>0</v>
      </c>
      <c r="B7" s="4">
        <f t="shared" si="1"/>
        <v>444</v>
      </c>
      <c r="C7" s="4">
        <f t="shared" si="9"/>
        <v>577.20000000000005</v>
      </c>
      <c r="D7" s="4">
        <f t="shared" si="2"/>
        <v>692.64</v>
      </c>
      <c r="E7" s="5">
        <f t="shared" si="3"/>
        <v>9500000</v>
      </c>
      <c r="F7" s="15">
        <f t="shared" si="4"/>
        <v>21396</v>
      </c>
      <c r="G7" s="15">
        <f t="shared" si="5"/>
        <v>16459</v>
      </c>
      <c r="H7" s="10">
        <f t="shared" si="6"/>
        <v>13716</v>
      </c>
      <c r="I7" s="4" t="e">
        <f>#REF!</f>
        <v>#REF!</v>
      </c>
      <c r="J7" s="4" t="str">
        <f t="shared" si="7"/>
        <v>11.07.22</v>
      </c>
      <c r="O7">
        <v>0</v>
      </c>
      <c r="P7">
        <f t="shared" si="8"/>
        <v>0</v>
      </c>
      <c r="Q7">
        <v>444</v>
      </c>
      <c r="R7" s="2">
        <v>9500000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6" si="10">P8/1.3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0" x14ac:dyDescent="0.25">
      <c r="Q16">
        <f t="shared" si="10"/>
        <v>0</v>
      </c>
    </row>
    <row r="18" spans="5:24" x14ac:dyDescent="0.25">
      <c r="E18" t="s">
        <v>10</v>
      </c>
    </row>
    <row r="19" spans="5:24" x14ac:dyDescent="0.25">
      <c r="E19" t="s">
        <v>15</v>
      </c>
      <c r="F19" s="7">
        <v>664</v>
      </c>
    </row>
    <row r="20" spans="5:24" x14ac:dyDescent="0.25">
      <c r="E20" t="s">
        <v>11</v>
      </c>
      <c r="F20" s="7">
        <v>859</v>
      </c>
      <c r="G20">
        <f>F20/F19</f>
        <v>1.2936746987951808</v>
      </c>
    </row>
    <row r="21" spans="5:24" x14ac:dyDescent="0.25">
      <c r="E21" t="s">
        <v>19</v>
      </c>
      <c r="F21" s="7">
        <v>17000</v>
      </c>
    </row>
    <row r="22" spans="5:24" x14ac:dyDescent="0.25">
      <c r="E22" t="s">
        <v>12</v>
      </c>
      <c r="F22" s="7">
        <f>F21*F20</f>
        <v>14603000</v>
      </c>
      <c r="G22" s="6"/>
      <c r="H22" s="6"/>
    </row>
    <row r="23" spans="5:24" x14ac:dyDescent="0.25">
      <c r="E23" t="s">
        <v>22</v>
      </c>
      <c r="F23" s="7">
        <f>F22*0.025/12</f>
        <v>30422.916666666668</v>
      </c>
    </row>
    <row r="24" spans="5:24" x14ac:dyDescent="0.25">
      <c r="E24" t="s">
        <v>23</v>
      </c>
      <c r="F24" s="7">
        <f>F20*2800</f>
        <v>2405200</v>
      </c>
      <c r="I24">
        <f>2024-1985</f>
        <v>39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I25">
        <f>60-I24</f>
        <v>21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E26" t="s">
        <v>13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2024-03-05T12:45:42Z</dcterms:modified>
</cp:coreProperties>
</file>