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CER\Desktop\shubham gaikwad\"/>
    </mc:Choice>
  </mc:AlternateContent>
  <xr:revisionPtr revIDLastSave="0" documentId="13_ncr:1_{E7881C22-00E3-47B4-95F1-1E1F48950ADD}" xr6:coauthVersionLast="47" xr6:coauthVersionMax="47" xr10:uidLastSave="{00000000-0000-0000-0000-000000000000}"/>
  <bookViews>
    <workbookView xWindow="-120" yWindow="-120" windowWidth="20730" windowHeight="11160" tabRatio="932" activeTab="2" xr2:uid="{00000000-000D-0000-FFFF-FFFF00000000}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42" r:id="rId5"/>
    <sheet name="Sheet2" sheetId="43" r:id="rId6"/>
  </sheets>
  <calcPr calcId="191029"/>
</workbook>
</file>

<file path=xl/calcChain.xml><?xml version="1.0" encoding="utf-8"?>
<calcChain xmlns="http://schemas.openxmlformats.org/spreadsheetml/2006/main">
  <c r="E17" i="25" l="1"/>
  <c r="P4" i="4"/>
  <c r="P3" i="4"/>
  <c r="H10" i="23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Q13" i="4"/>
  <c r="B13" i="4" s="1"/>
  <c r="J13" i="4"/>
  <c r="I13" i="4"/>
  <c r="E13" i="4"/>
  <c r="A13" i="4"/>
  <c r="Q12" i="4"/>
  <c r="B12" i="4" s="1"/>
  <c r="J12" i="4"/>
  <c r="E12" i="4"/>
  <c r="A12" i="4"/>
  <c r="P5" i="4"/>
  <c r="Q5" i="4" s="1"/>
  <c r="B5" i="4" s="1"/>
  <c r="J5" i="4"/>
  <c r="I5" i="4"/>
  <c r="E5" i="4"/>
  <c r="A5" i="4"/>
  <c r="B4" i="4"/>
  <c r="J4" i="4"/>
  <c r="I4" i="4"/>
  <c r="E4" i="4"/>
  <c r="A4" i="4"/>
  <c r="B3" i="4"/>
  <c r="J3" i="4"/>
  <c r="I3" i="4"/>
  <c r="E3" i="4"/>
  <c r="A3" i="4"/>
  <c r="B2" i="4"/>
  <c r="J2" i="4"/>
  <c r="I2" i="4"/>
  <c r="E2" i="4"/>
  <c r="A2" i="4"/>
  <c r="F14" i="4" l="1"/>
  <c r="C14" i="4"/>
  <c r="F13" i="4"/>
  <c r="C13" i="4"/>
  <c r="F12" i="4"/>
  <c r="C12" i="4"/>
  <c r="F15" i="4"/>
  <c r="C15" i="4"/>
  <c r="F2" i="4"/>
  <c r="C2" i="4"/>
  <c r="D2" i="4" s="1"/>
  <c r="H2" i="4" s="1"/>
  <c r="F5" i="4"/>
  <c r="C5" i="4"/>
  <c r="F4" i="4"/>
  <c r="C4" i="4"/>
  <c r="D4" i="4" s="1"/>
  <c r="H4" i="4" s="1"/>
  <c r="F3" i="4"/>
  <c r="C3" i="4"/>
  <c r="D3" i="4" s="1"/>
  <c r="H3" i="4" s="1"/>
  <c r="G2" i="4" l="1"/>
  <c r="G4" i="4"/>
  <c r="D12" i="4"/>
  <c r="H12" i="4" s="1"/>
  <c r="G12" i="4"/>
  <c r="D14" i="4"/>
  <c r="H14" i="4" s="1"/>
  <c r="G14" i="4"/>
  <c r="D15" i="4"/>
  <c r="H15" i="4" s="1"/>
  <c r="G15" i="4"/>
  <c r="D13" i="4"/>
  <c r="H13" i="4" s="1"/>
  <c r="G13" i="4"/>
  <c r="G5" i="4"/>
  <c r="D5" i="4"/>
  <c r="H5" i="4" s="1"/>
  <c r="G3" i="4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7" i="4"/>
  <c r="P19" i="4" l="1"/>
  <c r="Q19" i="4" s="1"/>
  <c r="P8" i="4"/>
  <c r="P9" i="4"/>
  <c r="P10" i="4"/>
  <c r="Q10" i="4" s="1"/>
  <c r="D23" i="23"/>
  <c r="C5" i="23"/>
  <c r="B6" i="4" l="1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N13" i="24"/>
  <c r="F2" i="24"/>
  <c r="H2" i="24" s="1"/>
  <c r="E2" i="24"/>
  <c r="G2" i="24" s="1"/>
  <c r="J6" i="4"/>
  <c r="J8" i="4"/>
  <c r="G31" i="4"/>
  <c r="N18" i="24"/>
  <c r="N17" i="24"/>
  <c r="N16" i="24"/>
  <c r="N12" i="2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H32" i="4" l="1"/>
  <c r="I31" i="4"/>
  <c r="I2" i="24"/>
  <c r="G34" i="4"/>
  <c r="H11" i="4"/>
  <c r="H6" i="4"/>
  <c r="H9" i="4"/>
  <c r="H8" i="4"/>
  <c r="H7" i="4"/>
  <c r="H10" i="4"/>
  <c r="F6" i="4"/>
  <c r="F7" i="4"/>
  <c r="F8" i="4"/>
  <c r="F9" i="4"/>
  <c r="F10" i="4"/>
  <c r="F11" i="4"/>
  <c r="G6" i="4"/>
  <c r="G7" i="4"/>
  <c r="G8" i="4"/>
  <c r="G9" i="4"/>
  <c r="G10" i="4"/>
  <c r="G11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l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<sst xmlns="http://schemas.openxmlformats.org/spreadsheetml/2006/main" count="132" uniqueCount="100">
  <si>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</si>
  <si>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</si>
  <si>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</si>
  <si>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</si>
  <si>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</si>
  <si>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</si>
  <si>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</si>
  <si>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</si>
  <si>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</si>
  <si>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</si>
  <si>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</si>
  <si>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</si>
  <si>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</si>
  <si>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</si>
  <si>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</si>
  <si>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</si>
  <si>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</si>
  <si>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</si>
  <si>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</si>
  <si>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</si>
  <si>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</si>
  <si>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</si>
  <si>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</si>
  <si>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</si>
  <si>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</si>
  <si>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</si>
  <si>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</si>
  <si>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</si>
  <si>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</si>
  <si>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</si>
  <si>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</si>
  <si>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</si>
  <si>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</si>
  <si>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</si>
  <si>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</si>
  <si>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</si>
  <si>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</si>
  <si>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</si>
  <si>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</si>
  <si>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</si>
  <si>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</si>
  <si>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</si>
  <si>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</si>
  <si>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</si>
  <si>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</si>
  <si>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</si>
  <si>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</si>
  <si>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</si>
  <si>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</si>
  <si>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</si>
  <si>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</si>
  <si>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</si>
  <si>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</si>
  <si>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</si>
  <si>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</si>
  <si>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</si>
  <si>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</si>
  <si>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</si>
  <si>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</si>
  <si>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</si>
  <si>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</si>
  <si>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</si>
  <si>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</si>
  <si>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</si>
  <si>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</si>
  <si>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</si>
  <si>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</si>
  <si>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</si>
  <si>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</si>
  <si>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</si>
  <si>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</si>
  <si>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</si>
  <si>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</si>
  <si>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</si>
  <si>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</si>
  <si>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</si>
  <si>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</si>
  <si>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</si>
  <si>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</si>
  <si>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</si>
  <si>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</si>
  <si>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</si>
  <si>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</si>
  <si>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</si>
  <si>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</si>
  <si>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</si>
  <si>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</si>
  <si>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</si>
  <si>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</si>
  <si>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</si>
  <si>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</si>
  <si>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</si>
  <si>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</si>
  <si>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</si>
  <si>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</si>
  <si>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</si>
  <si>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</si>
  <si>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</si>
  <si>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BA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</si>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</sst>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15" fillId="0" borderId="0" xfId="0" applyFont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12</xdr:col>
      <xdr:colOff>361257</xdr:colOff>
      <xdr:row>21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6A9F6B-A358-7F87-4A5B-19332C491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0"/>
          <a:ext cx="6485832" cy="410527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12</xdr:col>
      <xdr:colOff>571500</xdr:colOff>
      <xdr:row>22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2D652C-CB18-C66E-EF9D-AADF549C7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7124700" cy="427672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A7" zoomScale="85" zoomScaleNormal="85" workbookViewId="0">
      <selection activeCell="E10" sqref="E1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77"/>
      <c r="H1" s="77"/>
    </row>
    <row r="2" spans="2:17" ht="15.75" thickBot="1" x14ac:dyDescent="0.3">
      <c r="D2">
        <f>40700*0.05</f>
        <v>2035</v>
      </c>
      <c r="E2" s="61">
        <f>C3+D2</f>
        <v>30035</v>
      </c>
      <c r="G2" s="114" t="s">
        <v>76</v>
      </c>
      <c r="H2" s="115"/>
    </row>
    <row r="3" spans="2:17" ht="15.75" thickBot="1" x14ac:dyDescent="0.3">
      <c r="B3" s="41" t="s">
        <v>59</v>
      </c>
      <c r="C3" s="52">
        <v>28000</v>
      </c>
      <c r="D3" s="41"/>
      <c r="E3" s="41"/>
      <c r="F3" s="41"/>
      <c r="G3" s="78" t="s">
        <v>77</v>
      </c>
      <c r="H3" s="79" t="s">
        <v>78</v>
      </c>
      <c r="I3" s="80"/>
      <c r="K3" s="81" t="s">
        <v>79</v>
      </c>
      <c r="L3" s="82"/>
      <c r="N3" s="83" t="s">
        <v>80</v>
      </c>
      <c r="O3" s="84"/>
      <c r="P3" s="84"/>
      <c r="Q3" s="85"/>
    </row>
    <row r="4" spans="2:17" ht="27" thickBot="1" x14ac:dyDescent="0.3">
      <c r="B4" s="41" t="s">
        <v>60</v>
      </c>
      <c r="C4" s="52">
        <v>0</v>
      </c>
      <c r="D4" s="41"/>
      <c r="E4" s="41"/>
      <c r="F4" s="41"/>
      <c r="G4" s="86">
        <v>1</v>
      </c>
      <c r="H4" s="87">
        <v>0</v>
      </c>
      <c r="I4" s="88">
        <v>100</v>
      </c>
      <c r="K4" s="89" t="s">
        <v>39</v>
      </c>
      <c r="L4" s="90" t="s">
        <v>40</v>
      </c>
      <c r="N4" s="78" t="s">
        <v>77</v>
      </c>
      <c r="O4" s="91" t="s">
        <v>78</v>
      </c>
      <c r="P4" s="92"/>
    </row>
    <row r="5" spans="2:17" ht="15.75" thickBot="1" x14ac:dyDescent="0.3">
      <c r="B5" s="41" t="s">
        <v>81</v>
      </c>
      <c r="C5" s="56">
        <f>C3+C4</f>
        <v>28000</v>
      </c>
      <c r="D5" s="57" t="s">
        <v>61</v>
      </c>
      <c r="E5" s="58">
        <f>ROUND(C5/10.764,0)</f>
        <v>2601</v>
      </c>
      <c r="F5" s="57" t="s">
        <v>62</v>
      </c>
      <c r="G5" s="86">
        <v>2</v>
      </c>
      <c r="H5" s="87">
        <v>0</v>
      </c>
      <c r="I5" s="88">
        <v>100</v>
      </c>
      <c r="K5" s="88">
        <v>2554.8123374210331</v>
      </c>
      <c r="L5" s="93">
        <v>2248.2348569305091</v>
      </c>
      <c r="N5" s="86">
        <v>1</v>
      </c>
      <c r="O5" s="94">
        <v>0</v>
      </c>
      <c r="P5" s="88">
        <v>100</v>
      </c>
    </row>
    <row r="6" spans="2:17" ht="15.75" thickBot="1" x14ac:dyDescent="0.3">
      <c r="B6" s="41" t="s">
        <v>82</v>
      </c>
      <c r="C6" s="52">
        <v>6800</v>
      </c>
      <c r="D6" s="41"/>
      <c r="E6" s="41"/>
      <c r="F6" s="41"/>
      <c r="G6" s="86">
        <v>3</v>
      </c>
      <c r="H6" s="87">
        <v>5</v>
      </c>
      <c r="I6" s="88">
        <v>95</v>
      </c>
      <c r="K6" s="95" t="s">
        <v>2</v>
      </c>
      <c r="L6" s="96" t="s">
        <v>42</v>
      </c>
      <c r="N6" s="86">
        <v>2</v>
      </c>
      <c r="O6" s="94">
        <v>0</v>
      </c>
      <c r="P6" s="88">
        <v>100</v>
      </c>
    </row>
    <row r="7" spans="2:17" ht="15.75" thickBot="1" x14ac:dyDescent="0.3">
      <c r="B7" s="41" t="s">
        <v>83</v>
      </c>
      <c r="C7" s="56">
        <f>C5-C6</f>
        <v>21200</v>
      </c>
      <c r="D7" s="41"/>
      <c r="E7" s="41"/>
      <c r="F7" s="41"/>
      <c r="G7" s="86">
        <v>4</v>
      </c>
      <c r="H7" s="87">
        <v>5</v>
      </c>
      <c r="I7" s="88">
        <v>95</v>
      </c>
      <c r="K7" s="88" t="s">
        <v>48</v>
      </c>
      <c r="L7" s="93" t="s">
        <v>49</v>
      </c>
      <c r="N7" s="86">
        <v>3</v>
      </c>
      <c r="O7" s="94">
        <v>5</v>
      </c>
      <c r="P7" s="88">
        <v>95</v>
      </c>
    </row>
    <row r="8" spans="2:17" ht="15.75" thickBot="1" x14ac:dyDescent="0.3">
      <c r="B8" s="41" t="s">
        <v>84</v>
      </c>
      <c r="C8" s="97">
        <v>0</v>
      </c>
      <c r="D8" s="98">
        <f>1-C8</f>
        <v>1</v>
      </c>
      <c r="E8" s="41"/>
      <c r="F8" s="41"/>
      <c r="G8" s="86">
        <v>5</v>
      </c>
      <c r="H8" s="87">
        <v>5</v>
      </c>
      <c r="I8" s="88">
        <v>95</v>
      </c>
      <c r="K8" s="88"/>
      <c r="L8" s="93"/>
      <c r="N8" s="86">
        <v>4</v>
      </c>
      <c r="O8" s="94">
        <v>5</v>
      </c>
      <c r="P8" s="88">
        <v>95</v>
      </c>
    </row>
    <row r="9" spans="2:17" ht="15.75" thickBot="1" x14ac:dyDescent="0.3">
      <c r="B9" s="59" t="s">
        <v>85</v>
      </c>
      <c r="D9" s="56">
        <f>ROUND(C7*D8,0)</f>
        <v>21200</v>
      </c>
      <c r="E9" s="41"/>
      <c r="F9" s="41"/>
      <c r="G9" s="86">
        <v>6</v>
      </c>
      <c r="H9" s="87">
        <v>6</v>
      </c>
      <c r="I9" s="88">
        <v>94</v>
      </c>
      <c r="K9" s="99" t="s">
        <v>46</v>
      </c>
      <c r="L9" s="100">
        <v>0.05</v>
      </c>
      <c r="N9" s="86">
        <v>5</v>
      </c>
      <c r="O9" s="94">
        <v>5</v>
      </c>
      <c r="P9" s="88">
        <v>95</v>
      </c>
    </row>
    <row r="10" spans="2:17" ht="15.75" thickBot="1" x14ac:dyDescent="0.3">
      <c r="B10" s="41" t="s">
        <v>86</v>
      </c>
      <c r="C10" s="56">
        <f>C6+D9</f>
        <v>28000</v>
      </c>
      <c r="D10" s="57" t="s">
        <v>61</v>
      </c>
      <c r="E10" s="58">
        <f>ROUND(C10/10.764,0)</f>
        <v>2601</v>
      </c>
      <c r="F10" s="57" t="s">
        <v>62</v>
      </c>
      <c r="G10" s="86">
        <v>7</v>
      </c>
      <c r="H10" s="87">
        <v>7</v>
      </c>
      <c r="I10" s="88">
        <v>93</v>
      </c>
      <c r="K10" s="101" t="s">
        <v>52</v>
      </c>
      <c r="L10" s="100">
        <v>0.1</v>
      </c>
      <c r="N10" s="86">
        <v>6</v>
      </c>
      <c r="O10" s="94">
        <v>6.5</v>
      </c>
      <c r="P10" s="88">
        <f t="shared" ref="P10:P63" si="0">P9-1.5</f>
        <v>93.5</v>
      </c>
    </row>
    <row r="11" spans="2:17" ht="15.75" thickBot="1" x14ac:dyDescent="0.3">
      <c r="C11" s="60"/>
      <c r="G11" s="86">
        <v>8</v>
      </c>
      <c r="H11" s="87">
        <v>8</v>
      </c>
      <c r="I11" s="88">
        <v>92</v>
      </c>
      <c r="K11" s="88" t="s">
        <v>54</v>
      </c>
      <c r="L11" s="100">
        <v>0.15</v>
      </c>
      <c r="N11" s="86">
        <v>7</v>
      </c>
      <c r="O11" s="94">
        <v>8</v>
      </c>
      <c r="P11" s="88">
        <f t="shared" si="0"/>
        <v>92</v>
      </c>
    </row>
    <row r="12" spans="2:17" ht="15.75" thickBot="1" x14ac:dyDescent="0.3">
      <c r="B12" s="47" t="s">
        <v>63</v>
      </c>
      <c r="C12" s="62">
        <v>2024</v>
      </c>
      <c r="E12" s="61"/>
      <c r="G12" s="86">
        <v>9</v>
      </c>
      <c r="H12" s="87">
        <v>9</v>
      </c>
      <c r="I12" s="88">
        <v>91</v>
      </c>
      <c r="K12" s="102" t="s">
        <v>56</v>
      </c>
      <c r="L12" s="103">
        <v>0.2</v>
      </c>
      <c r="N12" s="86">
        <v>8</v>
      </c>
      <c r="O12" s="94">
        <v>9.5</v>
      </c>
      <c r="P12" s="88">
        <f t="shared" si="0"/>
        <v>90.5</v>
      </c>
    </row>
    <row r="13" spans="2:17" ht="15.75" thickBot="1" x14ac:dyDescent="0.3">
      <c r="B13" s="47" t="s">
        <v>64</v>
      </c>
      <c r="C13" s="62">
        <v>2021</v>
      </c>
      <c r="D13" s="61"/>
      <c r="G13" s="86">
        <v>10</v>
      </c>
      <c r="H13" s="87">
        <v>10</v>
      </c>
      <c r="I13" s="88">
        <v>90</v>
      </c>
      <c r="K13" s="104"/>
      <c r="L13" s="105"/>
      <c r="N13" s="86">
        <v>9</v>
      </c>
      <c r="O13" s="94">
        <v>11</v>
      </c>
      <c r="P13" s="88">
        <f t="shared" si="0"/>
        <v>89</v>
      </c>
    </row>
    <row r="14" spans="2:17" ht="15.75" thickBot="1" x14ac:dyDescent="0.3">
      <c r="B14" s="47" t="s">
        <v>65</v>
      </c>
      <c r="C14" s="62">
        <f>C12-C13</f>
        <v>3</v>
      </c>
      <c r="G14" s="86">
        <v>11</v>
      </c>
      <c r="H14" s="87">
        <v>11</v>
      </c>
      <c r="I14" s="88">
        <v>89</v>
      </c>
      <c r="K14" s="106"/>
      <c r="L14" s="107"/>
      <c r="N14" s="86">
        <v>10</v>
      </c>
      <c r="O14" s="94">
        <v>12.5</v>
      </c>
      <c r="P14" s="88">
        <f t="shared" si="0"/>
        <v>87.5</v>
      </c>
    </row>
    <row r="15" spans="2:17" ht="17.25" thickBot="1" x14ac:dyDescent="0.35">
      <c r="B15" s="108" t="s">
        <v>87</v>
      </c>
      <c r="C15" s="47">
        <f>60-C14</f>
        <v>57</v>
      </c>
      <c r="G15" s="86">
        <v>12</v>
      </c>
      <c r="H15" s="87">
        <v>12</v>
      </c>
      <c r="I15" s="88">
        <v>88</v>
      </c>
      <c r="N15" s="86">
        <v>11</v>
      </c>
      <c r="O15" s="94">
        <v>14</v>
      </c>
      <c r="P15" s="88">
        <f t="shared" si="0"/>
        <v>86</v>
      </c>
    </row>
    <row r="16" spans="2:17" ht="15.75" thickBot="1" x14ac:dyDescent="0.3">
      <c r="E16" s="61"/>
      <c r="G16" s="86">
        <v>13</v>
      </c>
      <c r="H16" s="87">
        <v>13</v>
      </c>
      <c r="I16" s="88">
        <v>87</v>
      </c>
      <c r="J16" s="61"/>
      <c r="N16" s="86">
        <v>12</v>
      </c>
      <c r="O16" s="94">
        <v>15.5</v>
      </c>
      <c r="P16" s="88">
        <f t="shared" si="0"/>
        <v>84.5</v>
      </c>
    </row>
    <row r="17" spans="1:16" ht="15.75" thickBot="1" x14ac:dyDescent="0.3">
      <c r="C17" s="61">
        <f>E10*C16</f>
        <v>0</v>
      </c>
      <c r="D17">
        <v>916</v>
      </c>
      <c r="E17" s="61">
        <f>D17*E10</f>
        <v>2382516</v>
      </c>
      <c r="G17" s="86">
        <v>14</v>
      </c>
      <c r="H17" s="87">
        <v>14</v>
      </c>
      <c r="I17" s="88">
        <v>86</v>
      </c>
      <c r="K17" s="61"/>
      <c r="L17" s="61"/>
      <c r="N17" s="86">
        <v>13</v>
      </c>
      <c r="O17" s="94">
        <v>17</v>
      </c>
      <c r="P17" s="88">
        <f t="shared" si="0"/>
        <v>83</v>
      </c>
    </row>
    <row r="18" spans="1:16" ht="15.75" thickBot="1" x14ac:dyDescent="0.3">
      <c r="G18" s="86">
        <v>15</v>
      </c>
      <c r="H18" s="87">
        <v>15</v>
      </c>
      <c r="I18" s="88">
        <v>85</v>
      </c>
      <c r="J18" s="61"/>
      <c r="L18" s="61"/>
      <c r="N18" s="86">
        <v>14</v>
      </c>
      <c r="O18" s="94">
        <v>18.5</v>
      </c>
      <c r="P18" s="88">
        <f t="shared" si="0"/>
        <v>81.5</v>
      </c>
    </row>
    <row r="19" spans="1:16" ht="15.75" thickBot="1" x14ac:dyDescent="0.3">
      <c r="B19" s="41"/>
      <c r="C19" s="52"/>
      <c r="D19" s="41"/>
      <c r="E19" s="41"/>
      <c r="F19" s="41"/>
      <c r="G19" s="86">
        <v>16</v>
      </c>
      <c r="H19" s="87">
        <v>16</v>
      </c>
      <c r="I19" s="88">
        <v>84</v>
      </c>
      <c r="N19" s="86">
        <v>15</v>
      </c>
      <c r="O19" s="94">
        <v>20</v>
      </c>
      <c r="P19" s="88">
        <f t="shared" si="0"/>
        <v>80</v>
      </c>
    </row>
    <row r="20" spans="1:16" ht="15.75" thickBot="1" x14ac:dyDescent="0.3">
      <c r="B20" s="41"/>
      <c r="C20" s="52"/>
      <c r="D20" s="41"/>
      <c r="E20" s="41"/>
      <c r="F20" s="41"/>
      <c r="G20" s="86">
        <v>17</v>
      </c>
      <c r="H20" s="87">
        <v>17</v>
      </c>
      <c r="I20" s="88">
        <v>83</v>
      </c>
      <c r="N20" s="86">
        <v>16</v>
      </c>
      <c r="O20" s="94">
        <v>21.5</v>
      </c>
      <c r="P20" s="88">
        <f t="shared" si="0"/>
        <v>78.5</v>
      </c>
    </row>
    <row r="21" spans="1:16" ht="15.75" thickBot="1" x14ac:dyDescent="0.3">
      <c r="B21" s="41"/>
      <c r="C21" s="56"/>
      <c r="D21" s="57"/>
      <c r="E21" s="58"/>
      <c r="F21" s="57"/>
      <c r="G21" s="86">
        <v>18</v>
      </c>
      <c r="H21" s="87">
        <v>18</v>
      </c>
      <c r="I21" s="88">
        <v>82</v>
      </c>
      <c r="N21" s="86">
        <v>17</v>
      </c>
      <c r="O21" s="94">
        <v>23</v>
      </c>
      <c r="P21" s="88">
        <f t="shared" si="0"/>
        <v>77</v>
      </c>
    </row>
    <row r="22" spans="1:16" ht="15.75" thickBot="1" x14ac:dyDescent="0.3">
      <c r="B22" s="41"/>
      <c r="C22" s="52"/>
      <c r="D22" s="41"/>
      <c r="E22" s="41"/>
      <c r="F22" s="41"/>
      <c r="G22" s="86">
        <v>19</v>
      </c>
      <c r="H22" s="87">
        <v>19</v>
      </c>
      <c r="I22" s="88">
        <v>81</v>
      </c>
      <c r="N22" s="86">
        <v>18</v>
      </c>
      <c r="O22" s="94">
        <v>24.5</v>
      </c>
      <c r="P22" s="88">
        <f t="shared" si="0"/>
        <v>75.5</v>
      </c>
    </row>
    <row r="23" spans="1:16" ht="15.75" thickBot="1" x14ac:dyDescent="0.3">
      <c r="B23" s="41"/>
      <c r="C23" s="52"/>
      <c r="D23" s="41"/>
      <c r="E23" s="41"/>
      <c r="F23" s="41"/>
      <c r="G23" s="86">
        <v>20</v>
      </c>
      <c r="H23" s="87">
        <v>20</v>
      </c>
      <c r="I23" s="88">
        <v>80</v>
      </c>
      <c r="N23" s="86">
        <v>19</v>
      </c>
      <c r="O23" s="94">
        <v>26</v>
      </c>
      <c r="P23" s="88">
        <f t="shared" si="0"/>
        <v>74</v>
      </c>
    </row>
    <row r="24" spans="1:16" ht="15.75" thickBot="1" x14ac:dyDescent="0.3">
      <c r="B24" s="59"/>
      <c r="C24" s="52"/>
      <c r="D24" s="41"/>
      <c r="E24" s="41"/>
      <c r="F24" s="41"/>
      <c r="G24" s="86">
        <v>21</v>
      </c>
      <c r="H24" s="87">
        <v>21</v>
      </c>
      <c r="I24" s="88">
        <v>79</v>
      </c>
      <c r="N24" s="86">
        <v>20</v>
      </c>
      <c r="O24" s="94">
        <v>27.5</v>
      </c>
      <c r="P24" s="88">
        <f t="shared" si="0"/>
        <v>72.5</v>
      </c>
    </row>
    <row r="25" spans="1:16" ht="15.75" thickBot="1" x14ac:dyDescent="0.3">
      <c r="B25" s="41"/>
      <c r="C25" s="56"/>
      <c r="D25" s="57"/>
      <c r="E25" s="58"/>
      <c r="F25" s="57"/>
      <c r="G25" s="86">
        <v>22</v>
      </c>
      <c r="H25" s="87">
        <v>22</v>
      </c>
      <c r="I25" s="88">
        <v>78</v>
      </c>
      <c r="N25" s="86">
        <v>21</v>
      </c>
      <c r="O25" s="94">
        <v>29</v>
      </c>
      <c r="P25" s="88">
        <f t="shared" si="0"/>
        <v>71</v>
      </c>
    </row>
    <row r="26" spans="1:16" ht="15.75" thickBot="1" x14ac:dyDescent="0.3">
      <c r="G26" s="86">
        <v>23</v>
      </c>
      <c r="H26" s="87">
        <v>23</v>
      </c>
      <c r="I26" s="88">
        <v>77</v>
      </c>
      <c r="N26" s="86">
        <v>22</v>
      </c>
      <c r="O26" s="94">
        <v>30.5</v>
      </c>
      <c r="P26" s="88">
        <f t="shared" si="0"/>
        <v>69.5</v>
      </c>
    </row>
    <row r="27" spans="1:16" ht="15.75" thickBot="1" x14ac:dyDescent="0.3">
      <c r="G27" s="86">
        <v>24</v>
      </c>
      <c r="H27" s="87">
        <v>24</v>
      </c>
      <c r="I27" s="88">
        <v>76</v>
      </c>
      <c r="N27" s="86">
        <v>23</v>
      </c>
      <c r="O27" s="94">
        <v>32</v>
      </c>
      <c r="P27" s="88">
        <f t="shared" si="0"/>
        <v>68</v>
      </c>
    </row>
    <row r="28" spans="1:16" ht="15.75" thickBot="1" x14ac:dyDescent="0.3">
      <c r="G28" s="86">
        <v>25</v>
      </c>
      <c r="H28" s="87">
        <v>25</v>
      </c>
      <c r="I28" s="88">
        <v>75</v>
      </c>
      <c r="N28" s="86">
        <v>24</v>
      </c>
      <c r="O28" s="94">
        <v>33.5</v>
      </c>
      <c r="P28" s="88">
        <f t="shared" si="0"/>
        <v>66.5</v>
      </c>
    </row>
    <row r="29" spans="1:16" ht="15.75" thickBot="1" x14ac:dyDescent="0.3">
      <c r="G29" s="86">
        <v>26</v>
      </c>
      <c r="H29" s="87">
        <v>26</v>
      </c>
      <c r="I29" s="88">
        <v>74</v>
      </c>
      <c r="N29" s="86">
        <v>25</v>
      </c>
      <c r="O29" s="94">
        <v>35</v>
      </c>
      <c r="P29" s="88">
        <f t="shared" si="0"/>
        <v>65</v>
      </c>
    </row>
    <row r="30" spans="1:16" ht="15.75" thickBot="1" x14ac:dyDescent="0.3">
      <c r="G30" s="86">
        <v>27</v>
      </c>
      <c r="H30" s="87">
        <v>27</v>
      </c>
      <c r="I30" s="88">
        <v>73</v>
      </c>
      <c r="N30" s="86">
        <v>26</v>
      </c>
      <c r="O30" s="94">
        <v>36.5</v>
      </c>
      <c r="P30" s="88">
        <f t="shared" si="0"/>
        <v>63.5</v>
      </c>
    </row>
    <row r="31" spans="1:16" ht="15.75" thickBot="1" x14ac:dyDescent="0.3">
      <c r="A31" s="41"/>
      <c r="B31" s="70"/>
      <c r="C31" s="41"/>
      <c r="D31" s="41"/>
      <c r="E31" s="41"/>
      <c r="G31" s="86">
        <v>28</v>
      </c>
      <c r="H31" s="87">
        <v>28</v>
      </c>
      <c r="I31" s="88">
        <v>72</v>
      </c>
      <c r="N31" s="86">
        <v>27</v>
      </c>
      <c r="O31" s="94">
        <v>38</v>
      </c>
      <c r="P31" s="88">
        <f t="shared" si="0"/>
        <v>62</v>
      </c>
    </row>
    <row r="32" spans="1:16" ht="15.75" thickBot="1" x14ac:dyDescent="0.3">
      <c r="A32" s="41"/>
      <c r="B32" s="52"/>
      <c r="C32" s="41"/>
      <c r="D32" s="41"/>
      <c r="E32" s="41"/>
      <c r="G32" s="86">
        <v>29</v>
      </c>
      <c r="H32" s="87">
        <v>29</v>
      </c>
      <c r="I32" s="88">
        <v>71</v>
      </c>
      <c r="N32" s="86">
        <v>28</v>
      </c>
      <c r="O32" s="94">
        <v>39.5</v>
      </c>
      <c r="P32" s="88">
        <f t="shared" si="0"/>
        <v>60.5</v>
      </c>
    </row>
    <row r="33" spans="1:16" ht="15.75" thickBot="1" x14ac:dyDescent="0.3">
      <c r="A33" s="41"/>
      <c r="B33" s="56"/>
      <c r="C33" s="57"/>
      <c r="D33" s="109"/>
      <c r="E33" s="57"/>
      <c r="G33" s="86">
        <v>30</v>
      </c>
      <c r="H33" s="87">
        <v>30</v>
      </c>
      <c r="I33" s="88">
        <v>70</v>
      </c>
      <c r="N33" s="86">
        <v>29</v>
      </c>
      <c r="O33" s="94">
        <v>41</v>
      </c>
      <c r="P33" s="88">
        <f t="shared" si="0"/>
        <v>59</v>
      </c>
    </row>
    <row r="34" spans="1:16" ht="15.75" thickBot="1" x14ac:dyDescent="0.3">
      <c r="A34" s="41"/>
      <c r="B34" s="52"/>
      <c r="C34" s="41"/>
      <c r="D34" s="41"/>
      <c r="E34" s="41"/>
      <c r="G34" s="86">
        <v>31</v>
      </c>
      <c r="H34" s="87">
        <v>31</v>
      </c>
      <c r="I34" s="88">
        <v>69</v>
      </c>
      <c r="N34" s="86">
        <v>30</v>
      </c>
      <c r="O34" s="94">
        <v>42.5</v>
      </c>
      <c r="P34" s="88">
        <f t="shared" si="0"/>
        <v>57.5</v>
      </c>
    </row>
    <row r="35" spans="1:16" ht="15.75" thickBot="1" x14ac:dyDescent="0.3">
      <c r="A35" s="41"/>
      <c r="B35" s="70"/>
      <c r="C35" s="41"/>
      <c r="D35" s="41"/>
      <c r="E35" s="41"/>
      <c r="G35" s="86">
        <v>32</v>
      </c>
      <c r="H35" s="87">
        <v>32</v>
      </c>
      <c r="I35" s="88">
        <v>68</v>
      </c>
      <c r="N35" s="86">
        <v>31</v>
      </c>
      <c r="O35" s="94">
        <v>44</v>
      </c>
      <c r="P35" s="88">
        <f t="shared" si="0"/>
        <v>56</v>
      </c>
    </row>
    <row r="36" spans="1:16" ht="15.75" thickBot="1" x14ac:dyDescent="0.3">
      <c r="A36" s="59"/>
      <c r="B36" s="52"/>
      <c r="C36" s="41"/>
      <c r="D36" s="41"/>
      <c r="E36" s="41"/>
      <c r="G36" s="86">
        <v>33</v>
      </c>
      <c r="H36" s="87">
        <v>33</v>
      </c>
      <c r="I36" s="88">
        <v>67</v>
      </c>
      <c r="N36" s="86">
        <v>32</v>
      </c>
      <c r="O36" s="94">
        <v>45.5</v>
      </c>
      <c r="P36" s="88">
        <f t="shared" si="0"/>
        <v>54.5</v>
      </c>
    </row>
    <row r="37" spans="1:16" ht="15.75" thickBot="1" x14ac:dyDescent="0.3">
      <c r="A37" s="41"/>
      <c r="B37" s="56"/>
      <c r="C37" s="57"/>
      <c r="D37" s="58"/>
      <c r="E37" s="57"/>
      <c r="G37" s="86">
        <v>34</v>
      </c>
      <c r="H37" s="87">
        <v>34</v>
      </c>
      <c r="I37" s="88">
        <v>66</v>
      </c>
      <c r="N37" s="86">
        <v>33</v>
      </c>
      <c r="O37" s="94">
        <v>47</v>
      </c>
      <c r="P37" s="88">
        <f t="shared" si="0"/>
        <v>53</v>
      </c>
    </row>
    <row r="38" spans="1:16" ht="15.75" thickBot="1" x14ac:dyDescent="0.3">
      <c r="G38" s="86">
        <v>35</v>
      </c>
      <c r="H38" s="87">
        <v>35</v>
      </c>
      <c r="I38" s="88">
        <v>65</v>
      </c>
      <c r="N38" s="86">
        <v>34</v>
      </c>
      <c r="O38" s="94">
        <v>48.5</v>
      </c>
      <c r="P38" s="88">
        <f t="shared" si="0"/>
        <v>51.5</v>
      </c>
    </row>
    <row r="39" spans="1:16" ht="15.75" thickBot="1" x14ac:dyDescent="0.3">
      <c r="G39" s="86">
        <v>36</v>
      </c>
      <c r="H39" s="87">
        <v>36</v>
      </c>
      <c r="I39" s="88">
        <v>64</v>
      </c>
      <c r="N39" s="86">
        <v>35</v>
      </c>
      <c r="O39" s="94">
        <v>50</v>
      </c>
      <c r="P39" s="88">
        <f t="shared" si="0"/>
        <v>50</v>
      </c>
    </row>
    <row r="40" spans="1:16" ht="15.75" thickBot="1" x14ac:dyDescent="0.3">
      <c r="G40" s="86">
        <v>37</v>
      </c>
      <c r="H40" s="87">
        <v>37</v>
      </c>
      <c r="I40" s="88">
        <v>63</v>
      </c>
      <c r="N40" s="86">
        <v>36</v>
      </c>
      <c r="O40" s="94">
        <v>51.5</v>
      </c>
      <c r="P40" s="88">
        <f t="shared" si="0"/>
        <v>48.5</v>
      </c>
    </row>
    <row r="41" spans="1:16" ht="15.75" thickBot="1" x14ac:dyDescent="0.3">
      <c r="G41" s="86">
        <v>38</v>
      </c>
      <c r="H41" s="87">
        <v>38</v>
      </c>
      <c r="I41" s="88">
        <v>62</v>
      </c>
      <c r="N41" s="86">
        <v>37</v>
      </c>
      <c r="O41" s="94">
        <v>53</v>
      </c>
      <c r="P41" s="88">
        <f t="shared" si="0"/>
        <v>47</v>
      </c>
    </row>
    <row r="42" spans="1:16" ht="15.75" thickBot="1" x14ac:dyDescent="0.3">
      <c r="G42" s="86">
        <v>39</v>
      </c>
      <c r="H42" s="87">
        <v>39</v>
      </c>
      <c r="I42" s="88">
        <v>61</v>
      </c>
      <c r="N42" s="86">
        <v>38</v>
      </c>
      <c r="O42" s="94">
        <v>54.5</v>
      </c>
      <c r="P42" s="88">
        <f t="shared" si="0"/>
        <v>45.5</v>
      </c>
    </row>
    <row r="43" spans="1:16" ht="15.75" thickBot="1" x14ac:dyDescent="0.3">
      <c r="G43" s="86">
        <v>40</v>
      </c>
      <c r="H43" s="87">
        <v>40</v>
      </c>
      <c r="I43" s="88">
        <v>60</v>
      </c>
      <c r="N43" s="86">
        <v>39</v>
      </c>
      <c r="O43" s="94">
        <v>56</v>
      </c>
      <c r="P43" s="88">
        <f t="shared" si="0"/>
        <v>44</v>
      </c>
    </row>
    <row r="44" spans="1:16" ht="15.75" thickBot="1" x14ac:dyDescent="0.3">
      <c r="G44" s="86">
        <v>41</v>
      </c>
      <c r="H44" s="87">
        <v>41</v>
      </c>
      <c r="I44" s="88">
        <v>59</v>
      </c>
      <c r="N44" s="86">
        <v>40</v>
      </c>
      <c r="O44" s="94">
        <v>57.5</v>
      </c>
      <c r="P44" s="88">
        <f t="shared" si="0"/>
        <v>42.5</v>
      </c>
    </row>
    <row r="45" spans="1:16" ht="15.75" thickBot="1" x14ac:dyDescent="0.3">
      <c r="G45" s="86">
        <v>42</v>
      </c>
      <c r="H45" s="87">
        <v>42</v>
      </c>
      <c r="I45" s="88">
        <v>58</v>
      </c>
      <c r="N45" s="86">
        <v>41</v>
      </c>
      <c r="O45" s="94">
        <v>59</v>
      </c>
      <c r="P45" s="88">
        <f t="shared" si="0"/>
        <v>41</v>
      </c>
    </row>
    <row r="46" spans="1:16" ht="15.75" thickBot="1" x14ac:dyDescent="0.3">
      <c r="G46" s="86">
        <v>43</v>
      </c>
      <c r="H46" s="87">
        <v>43</v>
      </c>
      <c r="I46" s="88">
        <v>57</v>
      </c>
      <c r="N46" s="86">
        <v>42</v>
      </c>
      <c r="O46" s="94">
        <v>60.5</v>
      </c>
      <c r="P46" s="88">
        <f t="shared" si="0"/>
        <v>39.5</v>
      </c>
    </row>
    <row r="47" spans="1:16" ht="15.75" thickBot="1" x14ac:dyDescent="0.3">
      <c r="G47" s="86">
        <v>44</v>
      </c>
      <c r="H47" s="87">
        <v>44</v>
      </c>
      <c r="I47" s="88">
        <v>56</v>
      </c>
      <c r="N47" s="86">
        <v>43</v>
      </c>
      <c r="O47" s="94">
        <v>62</v>
      </c>
      <c r="P47" s="88">
        <f t="shared" si="0"/>
        <v>38</v>
      </c>
    </row>
    <row r="48" spans="1:16" ht="15.75" thickBot="1" x14ac:dyDescent="0.3">
      <c r="G48" s="86">
        <v>45</v>
      </c>
      <c r="H48" s="87">
        <v>45</v>
      </c>
      <c r="I48" s="88">
        <v>55</v>
      </c>
      <c r="N48" s="86">
        <v>44</v>
      </c>
      <c r="O48" s="94">
        <v>63.5</v>
      </c>
      <c r="P48" s="88">
        <f t="shared" si="0"/>
        <v>36.5</v>
      </c>
    </row>
    <row r="49" spans="7:16" ht="15.75" thickBot="1" x14ac:dyDescent="0.3">
      <c r="G49" s="86">
        <v>46</v>
      </c>
      <c r="H49" s="87">
        <v>46</v>
      </c>
      <c r="I49" s="88">
        <v>54</v>
      </c>
      <c r="N49" s="86">
        <v>45</v>
      </c>
      <c r="O49" s="94">
        <v>65</v>
      </c>
      <c r="P49" s="88">
        <f t="shared" si="0"/>
        <v>35</v>
      </c>
    </row>
    <row r="50" spans="7:16" ht="15.75" thickBot="1" x14ac:dyDescent="0.3">
      <c r="G50" s="86">
        <v>47</v>
      </c>
      <c r="H50" s="87">
        <v>47</v>
      </c>
      <c r="I50" s="88">
        <v>53</v>
      </c>
      <c r="N50" s="86">
        <v>46</v>
      </c>
      <c r="O50" s="94">
        <v>66.5</v>
      </c>
      <c r="P50" s="88">
        <f t="shared" si="0"/>
        <v>33.5</v>
      </c>
    </row>
    <row r="51" spans="7:16" ht="15.75" thickBot="1" x14ac:dyDescent="0.3">
      <c r="G51" s="86">
        <v>48</v>
      </c>
      <c r="H51" s="87">
        <v>48</v>
      </c>
      <c r="I51" s="88">
        <v>52</v>
      </c>
      <c r="N51" s="86">
        <v>47</v>
      </c>
      <c r="O51" s="94">
        <v>68</v>
      </c>
      <c r="P51" s="88">
        <f t="shared" si="0"/>
        <v>32</v>
      </c>
    </row>
    <row r="52" spans="7:16" ht="15.75" thickBot="1" x14ac:dyDescent="0.3">
      <c r="G52" s="86">
        <v>49</v>
      </c>
      <c r="H52" s="87">
        <v>49</v>
      </c>
      <c r="I52" s="88">
        <v>51</v>
      </c>
      <c r="N52" s="86">
        <v>48</v>
      </c>
      <c r="O52" s="94">
        <v>69.5</v>
      </c>
      <c r="P52" s="88">
        <f t="shared" si="0"/>
        <v>30.5</v>
      </c>
    </row>
    <row r="53" spans="7:16" ht="15.75" thickBot="1" x14ac:dyDescent="0.3">
      <c r="G53" s="86">
        <v>50</v>
      </c>
      <c r="H53" s="87">
        <v>50</v>
      </c>
      <c r="I53" s="88">
        <v>50</v>
      </c>
      <c r="N53" s="86">
        <v>49</v>
      </c>
      <c r="O53" s="94">
        <v>71</v>
      </c>
      <c r="P53" s="88">
        <f t="shared" si="0"/>
        <v>29</v>
      </c>
    </row>
    <row r="54" spans="7:16" ht="15.75" thickBot="1" x14ac:dyDescent="0.3">
      <c r="G54" s="86">
        <v>51</v>
      </c>
      <c r="H54" s="87">
        <v>51</v>
      </c>
      <c r="I54" s="88">
        <v>49</v>
      </c>
      <c r="N54" s="86">
        <v>50</v>
      </c>
      <c r="O54" s="94">
        <v>72.5</v>
      </c>
      <c r="P54" s="88">
        <f t="shared" si="0"/>
        <v>27.5</v>
      </c>
    </row>
    <row r="55" spans="7:16" ht="15.75" thickBot="1" x14ac:dyDescent="0.3">
      <c r="G55" s="86">
        <v>52</v>
      </c>
      <c r="H55" s="87">
        <v>52</v>
      </c>
      <c r="I55" s="88">
        <v>48</v>
      </c>
      <c r="N55" s="86">
        <v>51</v>
      </c>
      <c r="O55" s="94">
        <v>74</v>
      </c>
      <c r="P55" s="88">
        <f t="shared" si="0"/>
        <v>26</v>
      </c>
    </row>
    <row r="56" spans="7:16" ht="15.75" thickBot="1" x14ac:dyDescent="0.3">
      <c r="G56" s="86">
        <v>53</v>
      </c>
      <c r="H56" s="87">
        <v>53</v>
      </c>
      <c r="I56" s="88">
        <v>47</v>
      </c>
      <c r="N56" s="86">
        <v>52</v>
      </c>
      <c r="O56" s="94">
        <v>75.5</v>
      </c>
      <c r="P56" s="88">
        <f t="shared" si="0"/>
        <v>24.5</v>
      </c>
    </row>
    <row r="57" spans="7:16" ht="15.75" thickBot="1" x14ac:dyDescent="0.3">
      <c r="G57" s="86">
        <v>54</v>
      </c>
      <c r="H57" s="87">
        <v>54</v>
      </c>
      <c r="I57" s="88">
        <v>46</v>
      </c>
      <c r="N57" s="86">
        <v>53</v>
      </c>
      <c r="O57" s="94">
        <v>77</v>
      </c>
      <c r="P57" s="88">
        <f t="shared" si="0"/>
        <v>23</v>
      </c>
    </row>
    <row r="58" spans="7:16" ht="15.75" thickBot="1" x14ac:dyDescent="0.3">
      <c r="G58" s="86">
        <v>55</v>
      </c>
      <c r="H58" s="87">
        <v>55</v>
      </c>
      <c r="I58" s="88">
        <v>45</v>
      </c>
      <c r="N58" s="86">
        <v>54</v>
      </c>
      <c r="O58" s="94">
        <v>78.5</v>
      </c>
      <c r="P58" s="88">
        <f t="shared" si="0"/>
        <v>21.5</v>
      </c>
    </row>
    <row r="59" spans="7:16" ht="15.75" thickBot="1" x14ac:dyDescent="0.3">
      <c r="G59" s="86">
        <v>56</v>
      </c>
      <c r="H59" s="87">
        <v>56</v>
      </c>
      <c r="I59" s="88">
        <v>44</v>
      </c>
      <c r="N59" s="86">
        <v>55</v>
      </c>
      <c r="O59" s="94">
        <v>80</v>
      </c>
      <c r="P59" s="88">
        <f t="shared" si="0"/>
        <v>20</v>
      </c>
    </row>
    <row r="60" spans="7:16" ht="15.75" thickBot="1" x14ac:dyDescent="0.3">
      <c r="G60" s="86">
        <v>57</v>
      </c>
      <c r="H60" s="87">
        <v>57</v>
      </c>
      <c r="I60" s="88">
        <v>43</v>
      </c>
      <c r="N60" s="86">
        <v>56</v>
      </c>
      <c r="O60" s="94">
        <v>81.5</v>
      </c>
      <c r="P60" s="88">
        <f t="shared" si="0"/>
        <v>18.5</v>
      </c>
    </row>
    <row r="61" spans="7:16" ht="15.75" thickBot="1" x14ac:dyDescent="0.3">
      <c r="G61" s="86">
        <v>58</v>
      </c>
      <c r="H61" s="87">
        <v>58</v>
      </c>
      <c r="I61" s="88">
        <v>42</v>
      </c>
      <c r="N61" s="86">
        <v>57</v>
      </c>
      <c r="O61" s="94">
        <v>83</v>
      </c>
      <c r="P61" s="88">
        <f t="shared" si="0"/>
        <v>17</v>
      </c>
    </row>
    <row r="62" spans="7:16" ht="15.75" thickBot="1" x14ac:dyDescent="0.3">
      <c r="G62" s="86">
        <v>59</v>
      </c>
      <c r="H62" s="87">
        <v>59</v>
      </c>
      <c r="I62" s="88">
        <v>41</v>
      </c>
      <c r="N62" s="86">
        <v>58</v>
      </c>
      <c r="O62" s="94">
        <v>84.5</v>
      </c>
      <c r="P62" s="88">
        <f t="shared" si="0"/>
        <v>15.5</v>
      </c>
    </row>
    <row r="63" spans="7:16" ht="15.75" thickBot="1" x14ac:dyDescent="0.3">
      <c r="G63" s="86">
        <v>60</v>
      </c>
      <c r="H63" s="87">
        <v>60</v>
      </c>
      <c r="I63" s="88">
        <v>40</v>
      </c>
      <c r="N63" s="86">
        <v>59</v>
      </c>
      <c r="O63" s="94">
        <v>85</v>
      </c>
      <c r="P63" s="102">
        <f t="shared" si="0"/>
        <v>14</v>
      </c>
    </row>
    <row r="64" spans="7:16" ht="15.75" thickBot="1" x14ac:dyDescent="0.3">
      <c r="G64" s="86">
        <v>61</v>
      </c>
      <c r="H64" s="87">
        <v>61</v>
      </c>
      <c r="I64" s="88">
        <v>39</v>
      </c>
      <c r="N64" s="86">
        <v>60</v>
      </c>
    </row>
    <row r="65" spans="7:15" ht="15.75" thickBot="1" x14ac:dyDescent="0.3">
      <c r="G65" s="86">
        <v>62</v>
      </c>
      <c r="H65" s="87">
        <v>62</v>
      </c>
      <c r="I65" s="88">
        <v>38</v>
      </c>
      <c r="N65" s="86">
        <v>61</v>
      </c>
      <c r="O65" s="110"/>
    </row>
    <row r="66" spans="7:15" ht="15.75" thickBot="1" x14ac:dyDescent="0.3">
      <c r="G66" s="86">
        <v>63</v>
      </c>
      <c r="H66" s="87">
        <v>63</v>
      </c>
      <c r="I66" s="88">
        <v>37</v>
      </c>
      <c r="N66" s="86">
        <v>62</v>
      </c>
      <c r="O66" s="110"/>
    </row>
    <row r="67" spans="7:15" ht="15.75" thickBot="1" x14ac:dyDescent="0.3">
      <c r="G67" s="86">
        <v>64</v>
      </c>
      <c r="H67" s="87">
        <v>64</v>
      </c>
      <c r="I67" s="88">
        <v>36</v>
      </c>
      <c r="N67" s="86">
        <v>63</v>
      </c>
      <c r="O67" s="110"/>
    </row>
    <row r="68" spans="7:15" ht="15.75" thickBot="1" x14ac:dyDescent="0.3">
      <c r="G68" s="86">
        <v>65</v>
      </c>
      <c r="H68" s="87">
        <v>65</v>
      </c>
      <c r="I68" s="88">
        <v>35</v>
      </c>
      <c r="N68" s="86">
        <v>64</v>
      </c>
      <c r="O68" s="110"/>
    </row>
    <row r="69" spans="7:15" ht="15.75" thickBot="1" x14ac:dyDescent="0.3">
      <c r="G69" s="86">
        <v>66</v>
      </c>
      <c r="H69" s="87">
        <v>66</v>
      </c>
      <c r="I69" s="88">
        <v>34</v>
      </c>
      <c r="N69" s="86">
        <v>65</v>
      </c>
      <c r="O69" s="110"/>
    </row>
    <row r="70" spans="7:15" ht="15.75" thickBot="1" x14ac:dyDescent="0.3">
      <c r="G70" s="86">
        <v>67</v>
      </c>
      <c r="H70" s="87">
        <v>67</v>
      </c>
      <c r="I70" s="88">
        <v>33</v>
      </c>
      <c r="N70" s="86">
        <v>66</v>
      </c>
      <c r="O70" s="110"/>
    </row>
    <row r="71" spans="7:15" ht="15.75" thickBot="1" x14ac:dyDescent="0.3">
      <c r="G71" s="86">
        <v>68</v>
      </c>
      <c r="H71" s="87">
        <v>68</v>
      </c>
      <c r="I71" s="88">
        <v>32</v>
      </c>
      <c r="N71" s="86">
        <v>67</v>
      </c>
      <c r="O71" s="110"/>
    </row>
    <row r="72" spans="7:15" ht="15.75" thickBot="1" x14ac:dyDescent="0.3">
      <c r="G72" s="86">
        <v>69</v>
      </c>
      <c r="H72" s="87">
        <v>69</v>
      </c>
      <c r="I72" s="88">
        <v>31</v>
      </c>
      <c r="N72" s="86">
        <v>68</v>
      </c>
      <c r="O72" s="110"/>
    </row>
    <row r="73" spans="7:15" ht="15.75" thickBot="1" x14ac:dyDescent="0.3">
      <c r="G73" s="86">
        <v>70</v>
      </c>
      <c r="H73" s="87">
        <v>70</v>
      </c>
      <c r="I73" s="102">
        <v>30</v>
      </c>
      <c r="N73" s="86">
        <v>69</v>
      </c>
      <c r="O73" s="110"/>
    </row>
    <row r="74" spans="7:15" ht="15.75" thickBot="1" x14ac:dyDescent="0.3">
      <c r="G74" s="77"/>
      <c r="H74" s="111"/>
      <c r="I74" s="112"/>
      <c r="N74" s="86">
        <v>70</v>
      </c>
      <c r="O74" s="110"/>
    </row>
    <row r="75" spans="7:15" ht="15.75" thickBot="1" x14ac:dyDescent="0.3">
      <c r="G75" s="77"/>
      <c r="H75" s="111"/>
      <c r="N75" s="86"/>
      <c r="O75" s="110"/>
    </row>
    <row r="76" spans="7:15" x14ac:dyDescent="0.25">
      <c r="G76" s="77"/>
      <c r="H76" s="111"/>
    </row>
    <row r="77" spans="7:15" x14ac:dyDescent="0.25">
      <c r="G77" s="77"/>
      <c r="H77" s="111"/>
    </row>
    <row r="78" spans="7:15" x14ac:dyDescent="0.25">
      <c r="G78" s="77"/>
      <c r="H78" s="111"/>
    </row>
    <row r="79" spans="7:15" x14ac:dyDescent="0.25">
      <c r="G79" s="77"/>
      <c r="H79" s="111"/>
    </row>
    <row r="80" spans="7:15" x14ac:dyDescent="0.25">
      <c r="G80" s="77"/>
      <c r="H80" s="111"/>
    </row>
    <row r="81" spans="7:8" x14ac:dyDescent="0.25">
      <c r="G81" s="77"/>
      <c r="H81" s="111"/>
    </row>
    <row r="82" spans="7:8" x14ac:dyDescent="0.25">
      <c r="G82" s="77"/>
      <c r="H82" s="111"/>
    </row>
    <row r="83" spans="7:8" x14ac:dyDescent="0.25">
      <c r="G83" s="77"/>
      <c r="H83" s="111"/>
    </row>
    <row r="84" spans="7:8" x14ac:dyDescent="0.25">
      <c r="G84" s="77"/>
      <c r="H84" s="111"/>
    </row>
    <row r="85" spans="7:8" x14ac:dyDescent="0.25">
      <c r="G85" s="77"/>
      <c r="H85" s="11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zoomScale="70" zoomScaleNormal="70" workbookViewId="0">
      <selection activeCell="A23" sqref="A23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6"/>
      <c r="L1" s="116"/>
      <c r="M1" s="116"/>
      <c r="N1" s="116"/>
      <c r="O1" s="116"/>
      <c r="P1" s="116"/>
      <c r="Q1" s="116"/>
      <c r="R1" s="116"/>
    </row>
    <row r="2" spans="1:23" ht="16.5" x14ac:dyDescent="0.3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4"/>
  <sheetViews>
    <sheetView tabSelected="1" topLeftCell="A7" workbookViewId="0">
      <selection activeCell="F19" sqref="F19"/>
    </sheetView>
  </sheetViews>
  <sheetFormatPr defaultRowHeight="15" x14ac:dyDescent="0.2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 x14ac:dyDescent="0.25">
      <c r="A1" s="11"/>
      <c r="B1" s="12"/>
      <c r="C1" s="13"/>
      <c r="D1" s="14"/>
    </row>
    <row r="2" spans="1:8" x14ac:dyDescent="0.25">
      <c r="A2" s="15"/>
      <c r="D2" s="17"/>
    </row>
    <row r="3" spans="1:8" x14ac:dyDescent="0.25">
      <c r="A3" s="15" t="s">
        <v>13</v>
      </c>
      <c r="B3" s="19"/>
      <c r="C3" s="20">
        <v>4000</v>
      </c>
      <c r="D3" s="21" t="s">
        <v>99</v>
      </c>
      <c r="H3" s="18"/>
    </row>
    <row r="4" spans="1:8" ht="30" x14ac:dyDescent="0.25">
      <c r="A4" s="22" t="s">
        <v>14</v>
      </c>
      <c r="B4" s="19"/>
      <c r="C4" s="20">
        <v>2000</v>
      </c>
      <c r="D4" s="23"/>
      <c r="H4" s="18"/>
    </row>
    <row r="5" spans="1:8" ht="16.5" x14ac:dyDescent="0.3">
      <c r="A5" s="15" t="s">
        <v>15</v>
      </c>
      <c r="B5" s="19"/>
      <c r="C5" s="20">
        <f>C3-C4</f>
        <v>2000</v>
      </c>
      <c r="D5" s="23"/>
      <c r="H5" s="73"/>
    </row>
    <row r="6" spans="1:8" x14ac:dyDescent="0.25">
      <c r="A6" s="15" t="s">
        <v>16</v>
      </c>
      <c r="B6" s="19"/>
      <c r="C6" s="20">
        <f>C4</f>
        <v>2000</v>
      </c>
      <c r="D6" s="23"/>
    </row>
    <row r="7" spans="1:8" x14ac:dyDescent="0.25">
      <c r="A7" s="15" t="s">
        <v>17</v>
      </c>
      <c r="B7" s="24"/>
      <c r="C7" s="25">
        <v>0</v>
      </c>
      <c r="D7" s="25"/>
    </row>
    <row r="8" spans="1:8" x14ac:dyDescent="0.25">
      <c r="A8" s="15" t="s">
        <v>18</v>
      </c>
      <c r="B8" s="24"/>
      <c r="C8" s="25">
        <f>C9-C7</f>
        <v>60</v>
      </c>
      <c r="D8" s="25"/>
    </row>
    <row r="9" spans="1:8" x14ac:dyDescent="0.25">
      <c r="A9" s="15" t="s">
        <v>19</v>
      </c>
      <c r="B9" s="24"/>
      <c r="C9" s="25">
        <v>60</v>
      </c>
      <c r="D9" s="25"/>
    </row>
    <row r="10" spans="1:8" ht="30" x14ac:dyDescent="0.25">
      <c r="A10" s="22" t="s">
        <v>20</v>
      </c>
      <c r="B10" s="24"/>
      <c r="C10" s="25">
        <f>90*C7/C9</f>
        <v>0</v>
      </c>
      <c r="D10" s="25"/>
      <c r="G10">
        <v>85.1</v>
      </c>
      <c r="H10">
        <f>G10*10.7641</f>
        <v>916.02490999999986</v>
      </c>
    </row>
    <row r="11" spans="1:8" x14ac:dyDescent="0.25">
      <c r="A11" s="15"/>
      <c r="B11" s="26"/>
      <c r="C11" s="27">
        <f>C10%</f>
        <v>0</v>
      </c>
      <c r="D11" s="27"/>
    </row>
    <row r="12" spans="1:8" x14ac:dyDescent="0.25">
      <c r="A12" s="15" t="s">
        <v>21</v>
      </c>
      <c r="B12" s="19"/>
      <c r="C12" s="20">
        <f>C6*C11</f>
        <v>0</v>
      </c>
      <c r="D12" s="23"/>
    </row>
    <row r="13" spans="1:8" x14ac:dyDescent="0.25">
      <c r="A13" s="15" t="s">
        <v>22</v>
      </c>
      <c r="B13" s="19"/>
      <c r="C13" s="20">
        <f>C6-C12</f>
        <v>2000</v>
      </c>
      <c r="D13" s="23"/>
    </row>
    <row r="14" spans="1:8" x14ac:dyDescent="0.25">
      <c r="A14" s="15" t="s">
        <v>15</v>
      </c>
      <c r="B14" s="19"/>
      <c r="C14" s="20">
        <f>C5</f>
        <v>2000</v>
      </c>
      <c r="D14" s="23"/>
      <c r="F14" s="113"/>
      <c r="G14" s="113"/>
    </row>
    <row r="15" spans="1:8" x14ac:dyDescent="0.25">
      <c r="B15" s="19"/>
      <c r="C15" s="20"/>
      <c r="D15" s="23"/>
      <c r="F15" t="s">
        <v>97</v>
      </c>
      <c r="G15" s="113"/>
    </row>
    <row r="16" spans="1:8" x14ac:dyDescent="0.25">
      <c r="A16" s="28" t="s">
        <v>23</v>
      </c>
      <c r="B16" s="29"/>
      <c r="C16" s="21">
        <f>C14+C13</f>
        <v>4000</v>
      </c>
      <c r="D16" s="21"/>
      <c r="E16" s="61"/>
      <c r="G16" s="113"/>
    </row>
    <row r="17" spans="1:8" x14ac:dyDescent="0.25">
      <c r="B17" s="24"/>
      <c r="C17" s="25"/>
      <c r="D17" s="25"/>
      <c r="G17" s="113"/>
      <c r="H17" s="113"/>
    </row>
    <row r="18" spans="1:8" ht="16.5" x14ac:dyDescent="0.3">
      <c r="A18" s="28" t="s">
        <v>98</v>
      </c>
      <c r="B18" s="7"/>
      <c r="C18" s="75">
        <v>916</v>
      </c>
      <c r="D18" s="75"/>
      <c r="E18" s="76"/>
    </row>
    <row r="19" spans="1:8" x14ac:dyDescent="0.25">
      <c r="A19" s="15"/>
      <c r="B19" s="6"/>
      <c r="C19" s="30">
        <f>C18*C16</f>
        <v>3664000</v>
      </c>
      <c r="D19" t="s">
        <v>68</v>
      </c>
      <c r="E19" s="30"/>
      <c r="G19" s="113"/>
    </row>
    <row r="20" spans="1:8" x14ac:dyDescent="0.25">
      <c r="A20" s="15"/>
      <c r="B20" s="61">
        <f>C20*80</f>
        <v>278464000</v>
      </c>
      <c r="C20" s="31">
        <f>C19*95%</f>
        <v>3480800</v>
      </c>
      <c r="D20" t="s">
        <v>24</v>
      </c>
      <c r="E20" s="31"/>
      <c r="G20" s="113"/>
    </row>
    <row r="21" spans="1:8" x14ac:dyDescent="0.25">
      <c r="A21" s="15"/>
      <c r="C21" s="31">
        <f>C19*80%</f>
        <v>2931200</v>
      </c>
      <c r="D21" t="s">
        <v>25</v>
      </c>
      <c r="E21" s="31"/>
    </row>
    <row r="22" spans="1:8" x14ac:dyDescent="0.25">
      <c r="A22" s="15"/>
    </row>
    <row r="23" spans="1:8" x14ac:dyDescent="0.25">
      <c r="A23" s="32" t="s">
        <v>26</v>
      </c>
      <c r="B23" s="33"/>
      <c r="C23" s="34">
        <f>C4*C18</f>
        <v>1832000</v>
      </c>
      <c r="D23" s="34">
        <f>D4*D18</f>
        <v>0</v>
      </c>
    </row>
    <row r="24" spans="1:8" x14ac:dyDescent="0.25">
      <c r="A24" s="15" t="s">
        <v>27</v>
      </c>
    </row>
    <row r="25" spans="1:8" x14ac:dyDescent="0.25">
      <c r="A25" s="35" t="s">
        <v>28</v>
      </c>
      <c r="B25" s="16"/>
      <c r="C25" s="31">
        <f>C19*0.025/12</f>
        <v>7633.333333333333</v>
      </c>
      <c r="D25" s="31"/>
    </row>
    <row r="26" spans="1:8" x14ac:dyDescent="0.25">
      <c r="C26" s="31"/>
      <c r="D26" s="31"/>
    </row>
    <row r="27" spans="1:8" x14ac:dyDescent="0.25">
      <c r="C27" s="31"/>
      <c r="D27" s="31"/>
    </row>
    <row r="28" spans="1:8" x14ac:dyDescent="0.25">
      <c r="C28"/>
      <c r="D28"/>
    </row>
    <row r="29" spans="1:8" x14ac:dyDescent="0.25">
      <c r="C29"/>
      <c r="D29"/>
    </row>
    <row r="30" spans="1:8" x14ac:dyDescent="0.25">
      <c r="C30"/>
      <c r="D30"/>
    </row>
    <row r="31" spans="1:8" x14ac:dyDescent="0.25">
      <c r="C31"/>
      <c r="D31"/>
    </row>
    <row r="32" spans="1:8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6"/>
  <sheetViews>
    <sheetView topLeftCell="D1" workbookViewId="0">
      <selection activeCell="R14" sqref="R14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 x14ac:dyDescent="0.25">
      <c r="A2" s="4">
        <f t="shared" ref="A2:A5" si="0">N2</f>
        <v>0</v>
      </c>
      <c r="B2" s="4">
        <f t="shared" ref="B2:B5" si="1">Q2</f>
        <v>0</v>
      </c>
      <c r="C2" s="4">
        <f t="shared" ref="C2:C5" si="2">B2*1.2</f>
        <v>0</v>
      </c>
      <c r="D2" s="4">
        <f t="shared" ref="D2:D5" si="3">C2*1.2</f>
        <v>0</v>
      </c>
      <c r="E2" s="5">
        <f t="shared" ref="E2:E5" si="4">R2</f>
        <v>3500000</v>
      </c>
      <c r="F2" s="4" t="e">
        <f t="shared" ref="F2:F5" si="5">ROUND((E2/B2),0)</f>
        <v>#DIV/0!</v>
      </c>
      <c r="G2" s="4" t="e">
        <f t="shared" ref="G2:G5" si="6">ROUND((E2/C2),0)</f>
        <v>#DIV/0!</v>
      </c>
      <c r="H2" s="4" t="e">
        <f t="shared" ref="H2:H5" si="7">ROUND((E2/D2),0)</f>
        <v>#DIV/0!</v>
      </c>
      <c r="I2" s="4">
        <f t="shared" ref="I2:I5" si="8">T2</f>
        <v>0</v>
      </c>
      <c r="J2" s="4">
        <f t="shared" ref="J2:J5" si="9">U2</f>
        <v>0</v>
      </c>
      <c r="O2">
        <v>0</v>
      </c>
      <c r="P2">
        <v>800</v>
      </c>
      <c r="Q2">
        <v>0</v>
      </c>
      <c r="R2" s="2">
        <v>3500000</v>
      </c>
      <c r="S2" s="2"/>
      <c r="T2" s="2"/>
      <c r="AA2" s="68"/>
    </row>
    <row r="3" spans="1:35" x14ac:dyDescent="0.2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O3">
        <v>0</v>
      </c>
      <c r="P3">
        <f t="shared" ref="P2:P4" si="10">O3/1.2</f>
        <v>0</v>
      </c>
      <c r="Q3">
        <v>0</v>
      </c>
      <c r="R3" s="2">
        <v>0</v>
      </c>
      <c r="S3" s="2"/>
      <c r="T3" s="2"/>
      <c r="AE3" s="68"/>
    </row>
    <row r="4" spans="1:35" x14ac:dyDescent="0.2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O4">
        <v>0</v>
      </c>
      <c r="P4">
        <f t="shared" si="10"/>
        <v>0</v>
      </c>
      <c r="Q4">
        <v>0</v>
      </c>
      <c r="R4" s="2">
        <v>0</v>
      </c>
      <c r="S4" s="2"/>
      <c r="T4" s="2"/>
    </row>
    <row r="5" spans="1:35" x14ac:dyDescent="0.2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O5">
        <v>0</v>
      </c>
      <c r="P5">
        <f>O5/1.2</f>
        <v>0</v>
      </c>
      <c r="Q5">
        <f t="shared" ref="Q4:Q5" si="11">P5/1.2</f>
        <v>0</v>
      </c>
      <c r="R5" s="2">
        <v>0</v>
      </c>
      <c r="S5" s="2"/>
      <c r="T5" s="2"/>
    </row>
    <row r="6" spans="1:35" x14ac:dyDescent="0.25">
      <c r="A6" s="4">
        <f t="shared" ref="A6:A15" si="12">N6</f>
        <v>0</v>
      </c>
      <c r="B6" s="4">
        <f t="shared" ref="B6:B15" si="13">Q6</f>
        <v>0</v>
      </c>
      <c r="C6" s="4">
        <f t="shared" ref="C6:C15" si="14">B6*1.2</f>
        <v>0</v>
      </c>
      <c r="D6" s="4">
        <f t="shared" ref="D6:D15" si="15">C6*1.2</f>
        <v>0</v>
      </c>
      <c r="E6" s="5">
        <f t="shared" ref="E6:E15" si="16">R6</f>
        <v>0</v>
      </c>
      <c r="F6" s="66" t="e">
        <f t="shared" ref="F6:F15" si="17">ROUND((E6/B6),0)</f>
        <v>#DIV/0!</v>
      </c>
      <c r="G6" s="66" t="e">
        <f t="shared" ref="G6:G15" si="18">ROUND((E6/C6),0)</f>
        <v>#DIV/0!</v>
      </c>
      <c r="H6" s="66" t="e">
        <f t="shared" ref="H6:H15" si="19">ROUND((E6/D6),0)</f>
        <v>#DIV/0!</v>
      </c>
      <c r="I6" s="66">
        <f t="shared" ref="I6:I15" si="20">T6</f>
        <v>0</v>
      </c>
      <c r="J6" s="66">
        <f t="shared" ref="J6:J15" si="21">U6</f>
        <v>0</v>
      </c>
      <c r="K6" s="67"/>
      <c r="L6" s="67"/>
      <c r="M6" s="67"/>
      <c r="N6" s="67"/>
      <c r="P6">
        <v>0</v>
      </c>
      <c r="Q6">
        <v>0</v>
      </c>
      <c r="R6" s="2">
        <v>0</v>
      </c>
      <c r="S6" s="2"/>
      <c r="T6" s="2"/>
      <c r="AI6" t="s">
        <v>73</v>
      </c>
    </row>
    <row r="7" spans="1:35" x14ac:dyDescent="0.2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O7">
        <v>0</v>
      </c>
      <c r="P7">
        <f t="shared" ref="P7" si="22">O7/1.2</f>
        <v>0</v>
      </c>
      <c r="Q7">
        <v>0</v>
      </c>
      <c r="R7" s="2">
        <v>0</v>
      </c>
      <c r="S7" s="2"/>
      <c r="T7" s="2"/>
    </row>
    <row r="8" spans="1:35" x14ac:dyDescent="0.2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O8">
        <v>0</v>
      </c>
      <c r="P8">
        <f t="shared" ref="P8" si="23">O8/1.2</f>
        <v>0</v>
      </c>
      <c r="Q8">
        <v>0</v>
      </c>
      <c r="R8" s="2">
        <v>0</v>
      </c>
      <c r="S8" s="2"/>
      <c r="T8" s="2"/>
    </row>
    <row r="9" spans="1:35" x14ac:dyDescent="0.2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O9">
        <v>0</v>
      </c>
      <c r="P9">
        <f t="shared" ref="P9" si="24">O9/1.2</f>
        <v>0</v>
      </c>
      <c r="Q9">
        <v>0</v>
      </c>
      <c r="R9" s="2">
        <v>0</v>
      </c>
      <c r="S9" s="2"/>
      <c r="T9" s="2"/>
    </row>
    <row r="10" spans="1:35" x14ac:dyDescent="0.2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 t="str">
        <f t="shared" si="16"/>
        <v xml:space="preserve"> </v>
      </c>
      <c r="F10" s="4" t="e">
        <f t="shared" si="17"/>
        <v>#VALUE!</v>
      </c>
      <c r="G10" s="4" t="e">
        <f t="shared" si="18"/>
        <v>#VALUE!</v>
      </c>
      <c r="H10" s="4" t="e">
        <f t="shared" si="19"/>
        <v>#VALUE!</v>
      </c>
      <c r="I10" s="4">
        <f t="shared" si="20"/>
        <v>0</v>
      </c>
      <c r="J10" s="4">
        <f t="shared" si="21"/>
        <v>0</v>
      </c>
      <c r="O10">
        <v>0</v>
      </c>
      <c r="P10">
        <f t="shared" ref="P10" si="25">O10/1.2</f>
        <v>0</v>
      </c>
      <c r="Q10">
        <f t="shared" ref="Q10" si="26">P10/1.2</f>
        <v>0</v>
      </c>
      <c r="R10" s="2" t="s">
        <v>97</v>
      </c>
      <c r="S10" s="2"/>
    </row>
    <row r="11" spans="1:35" ht="16.5" x14ac:dyDescent="0.3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O11">
        <v>0</v>
      </c>
      <c r="P11">
        <f t="shared" ref="P11:P13" si="27">O11/1.2</f>
        <v>0</v>
      </c>
      <c r="Q11">
        <f t="shared" ref="Q11:Q15" si="28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.75" x14ac:dyDescent="0.25">
      <c r="A12" s="4">
        <f t="shared" si="12"/>
        <v>0</v>
      </c>
      <c r="B12" s="4">
        <f t="shared" si="13"/>
        <v>666.66666666666674</v>
      </c>
      <c r="C12" s="4">
        <f t="shared" si="14"/>
        <v>800.00000000000011</v>
      </c>
      <c r="D12" s="4">
        <f t="shared" si="15"/>
        <v>960.00000000000011</v>
      </c>
      <c r="E12" s="5">
        <f t="shared" si="16"/>
        <v>3500000</v>
      </c>
      <c r="F12" s="4">
        <f t="shared" si="17"/>
        <v>5250</v>
      </c>
      <c r="G12" s="4">
        <f t="shared" si="18"/>
        <v>4375</v>
      </c>
      <c r="H12" s="4">
        <f t="shared" si="19"/>
        <v>3646</v>
      </c>
      <c r="I12" s="4" t="s">
        <v>97</v>
      </c>
      <c r="J12" s="4">
        <f t="shared" si="21"/>
        <v>0</v>
      </c>
      <c r="O12">
        <v>0</v>
      </c>
      <c r="P12">
        <v>800</v>
      </c>
      <c r="Q12">
        <f t="shared" si="28"/>
        <v>666.66666666666674</v>
      </c>
      <c r="R12" s="2">
        <v>3500000</v>
      </c>
      <c r="S12" s="2"/>
      <c r="V12" s="71"/>
    </row>
    <row r="13" spans="1:35" x14ac:dyDescent="0.25">
      <c r="A13" s="4">
        <f t="shared" si="12"/>
        <v>0</v>
      </c>
      <c r="B13" s="4">
        <f t="shared" si="13"/>
        <v>833.33333333333337</v>
      </c>
      <c r="C13" s="4">
        <f t="shared" si="14"/>
        <v>1000</v>
      </c>
      <c r="D13" s="4">
        <f t="shared" si="15"/>
        <v>1200</v>
      </c>
      <c r="E13" s="5">
        <f t="shared" si="16"/>
        <v>5500000</v>
      </c>
      <c r="F13" s="4">
        <f t="shared" si="17"/>
        <v>6600</v>
      </c>
      <c r="G13" s="4">
        <f t="shared" si="18"/>
        <v>5500</v>
      </c>
      <c r="H13" s="4">
        <f t="shared" si="19"/>
        <v>4583</v>
      </c>
      <c r="I13" s="4">
        <f t="shared" si="20"/>
        <v>0</v>
      </c>
      <c r="J13" s="4">
        <f t="shared" si="21"/>
        <v>0</v>
      </c>
      <c r="O13">
        <v>0</v>
      </c>
      <c r="P13">
        <v>1000</v>
      </c>
      <c r="Q13">
        <f t="shared" si="28"/>
        <v>833.33333333333337</v>
      </c>
      <c r="R13" s="2">
        <v>5500000</v>
      </c>
      <c r="S13" s="2"/>
    </row>
    <row r="14" spans="1:35" x14ac:dyDescent="0.2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>O14/1.2</f>
        <v>0</v>
      </c>
      <c r="Q14">
        <f t="shared" si="28"/>
        <v>0</v>
      </c>
      <c r="R14" s="2">
        <v>0</v>
      </c>
      <c r="S14" s="2"/>
    </row>
    <row r="15" spans="1:35" x14ac:dyDescent="0.2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>O15/1.2</f>
        <v>0</v>
      </c>
      <c r="Q15">
        <f t="shared" si="28"/>
        <v>0</v>
      </c>
      <c r="R15" s="2">
        <v>0</v>
      </c>
      <c r="S15" s="2"/>
    </row>
    <row r="16" spans="1:35" x14ac:dyDescent="0.25">
      <c r="A16" s="4">
        <f t="shared" ref="A16:A19" si="29">N16</f>
        <v>0</v>
      </c>
      <c r="B16" s="4">
        <f t="shared" ref="B16:B19" si="30">Q16</f>
        <v>0</v>
      </c>
      <c r="C16" s="4">
        <f t="shared" ref="C16:C19" si="31">B16*1.2</f>
        <v>0</v>
      </c>
      <c r="D16" s="4">
        <f t="shared" ref="D16:D19" si="32">C16*1.2</f>
        <v>0</v>
      </c>
      <c r="E16" s="5">
        <f t="shared" ref="E16:E19" si="33">R16</f>
        <v>0</v>
      </c>
      <c r="F16" s="4" t="e">
        <f t="shared" ref="F16:F19" si="34">ROUND((E16/B16),0)</f>
        <v>#DIV/0!</v>
      </c>
      <c r="G16" s="4" t="e">
        <f t="shared" ref="G16:G19" si="35">ROUND((E16/C16),0)</f>
        <v>#DIV/0!</v>
      </c>
      <c r="H16" s="4" t="e">
        <f t="shared" ref="H16:H19" si="36">ROUND((E16/D16),0)</f>
        <v>#DIV/0!</v>
      </c>
      <c r="I16" s="4">
        <f t="shared" ref="I16:J19" si="37">T16</f>
        <v>0</v>
      </c>
      <c r="J16" s="4">
        <f t="shared" si="37"/>
        <v>0</v>
      </c>
      <c r="O16">
        <v>0</v>
      </c>
      <c r="P16">
        <f t="shared" ref="P16:P17" si="38">O16/1.2</f>
        <v>0</v>
      </c>
      <c r="Q16">
        <f t="shared" ref="Q16:Q18" si="39">P16/1.2</f>
        <v>0</v>
      </c>
      <c r="R16" s="2">
        <v>0</v>
      </c>
      <c r="S16" s="2"/>
    </row>
    <row r="17" spans="1:19" x14ac:dyDescent="0.25">
      <c r="A17" s="4">
        <f t="shared" si="29"/>
        <v>0</v>
      </c>
      <c r="B17" s="4">
        <f t="shared" si="30"/>
        <v>0</v>
      </c>
      <c r="C17" s="4">
        <f t="shared" si="31"/>
        <v>0</v>
      </c>
      <c r="D17" s="4">
        <f t="shared" si="32"/>
        <v>0</v>
      </c>
      <c r="E17" s="5">
        <f t="shared" si="33"/>
        <v>0</v>
      </c>
      <c r="F17" s="4" t="e">
        <f t="shared" si="34"/>
        <v>#DIV/0!</v>
      </c>
      <c r="G17" s="4" t="e">
        <f t="shared" si="35"/>
        <v>#DIV/0!</v>
      </c>
      <c r="H17" s="4" t="e">
        <f t="shared" si="36"/>
        <v>#DIV/0!</v>
      </c>
      <c r="I17" s="4">
        <f t="shared" si="37"/>
        <v>0</v>
      </c>
      <c r="J17" s="4">
        <f t="shared" si="37"/>
        <v>0</v>
      </c>
      <c r="O17">
        <v>0</v>
      </c>
      <c r="P17">
        <f t="shared" si="38"/>
        <v>0</v>
      </c>
      <c r="Q17">
        <f t="shared" si="39"/>
        <v>0</v>
      </c>
      <c r="R17" s="2">
        <v>0</v>
      </c>
      <c r="S17" s="2"/>
    </row>
    <row r="18" spans="1:19" x14ac:dyDescent="0.25">
      <c r="A18" s="4">
        <f t="shared" si="29"/>
        <v>0</v>
      </c>
      <c r="B18" s="4">
        <f t="shared" si="30"/>
        <v>0</v>
      </c>
      <c r="C18" s="4">
        <f t="shared" si="31"/>
        <v>0</v>
      </c>
      <c r="D18" s="4">
        <f t="shared" si="32"/>
        <v>0</v>
      </c>
      <c r="E18" s="5">
        <f t="shared" si="33"/>
        <v>0</v>
      </c>
      <c r="F18" s="4" t="e">
        <f t="shared" si="34"/>
        <v>#DIV/0!</v>
      </c>
      <c r="G18" s="4" t="e">
        <f t="shared" si="35"/>
        <v>#DIV/0!</v>
      </c>
      <c r="H18" s="4" t="e">
        <f t="shared" si="36"/>
        <v>#DIV/0!</v>
      </c>
      <c r="I18" s="4">
        <f t="shared" si="37"/>
        <v>0</v>
      </c>
      <c r="J18" s="4">
        <f t="shared" si="37"/>
        <v>0</v>
      </c>
      <c r="O18">
        <v>0</v>
      </c>
      <c r="P18">
        <f>O18/1.2</f>
        <v>0</v>
      </c>
      <c r="Q18">
        <f t="shared" si="39"/>
        <v>0</v>
      </c>
      <c r="R18" s="2">
        <v>0</v>
      </c>
      <c r="S18" s="2"/>
    </row>
    <row r="19" spans="1:19" x14ac:dyDescent="0.25">
      <c r="A19" s="4">
        <f t="shared" si="29"/>
        <v>0</v>
      </c>
      <c r="B19" s="4">
        <f t="shared" si="30"/>
        <v>0</v>
      </c>
      <c r="C19" s="4">
        <f t="shared" si="31"/>
        <v>0</v>
      </c>
      <c r="D19" s="4">
        <f t="shared" si="32"/>
        <v>0</v>
      </c>
      <c r="E19" s="5">
        <f t="shared" si="33"/>
        <v>0</v>
      </c>
      <c r="F19" s="4" t="e">
        <f t="shared" si="34"/>
        <v>#DIV/0!</v>
      </c>
      <c r="G19" s="4" t="e">
        <f t="shared" si="35"/>
        <v>#DIV/0!</v>
      </c>
      <c r="H19" s="4" t="e">
        <f t="shared" si="36"/>
        <v>#DIV/0!</v>
      </c>
      <c r="I19" s="4">
        <f t="shared" si="37"/>
        <v>0</v>
      </c>
      <c r="J19" s="4">
        <f t="shared" si="37"/>
        <v>0</v>
      </c>
      <c r="O19">
        <v>0</v>
      </c>
      <c r="P19">
        <f>O19/1.2</f>
        <v>0</v>
      </c>
      <c r="Q19">
        <f t="shared" ref="Q19" si="40">P19/1.2</f>
        <v>0</v>
      </c>
      <c r="R19" s="2">
        <v>0</v>
      </c>
      <c r="S19" s="2"/>
    </row>
    <row r="20" spans="1:19" s="10" customFormat="1" x14ac:dyDescent="0.25"/>
    <row r="21" spans="1:19" s="10" customFormat="1" ht="16.5" x14ac:dyDescent="0.3">
      <c r="F21" s="69"/>
    </row>
    <row r="22" spans="1:19" s="10" customFormat="1" x14ac:dyDescent="0.25">
      <c r="F22" s="63"/>
    </row>
    <row r="23" spans="1:19" s="10" customFormat="1" ht="16.5" x14ac:dyDescent="0.3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 x14ac:dyDescent="0.25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 x14ac:dyDescent="0.25">
      <c r="F25" s="64" t="s">
        <v>70</v>
      </c>
      <c r="G25" s="64"/>
    </row>
    <row r="26" spans="1:19" s="10" customFormat="1" x14ac:dyDescent="0.25">
      <c r="F26" s="52"/>
      <c r="G26" s="52"/>
    </row>
    <row r="27" spans="1:19" s="10" customFormat="1" x14ac:dyDescent="0.25">
      <c r="F27" s="52" t="s">
        <v>94</v>
      </c>
      <c r="G27" s="52"/>
    </row>
    <row r="28" spans="1:19" s="10" customFormat="1" x14ac:dyDescent="0.25">
      <c r="F28" s="52" t="s">
        <v>74</v>
      </c>
      <c r="G28" s="52"/>
    </row>
    <row r="29" spans="1:19" s="10" customFormat="1" x14ac:dyDescent="0.25">
      <c r="F29" s="52" t="s">
        <v>71</v>
      </c>
      <c r="G29" s="52"/>
    </row>
    <row r="30" spans="1:19" s="10" customFormat="1" x14ac:dyDescent="0.25">
      <c r="C30" s="74"/>
      <c r="D30"/>
      <c r="F30" s="65" t="s">
        <v>72</v>
      </c>
      <c r="G30" s="65"/>
    </row>
    <row r="31" spans="1:19" s="10" customFormat="1" x14ac:dyDescent="0.25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 x14ac:dyDescent="0.25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 x14ac:dyDescent="0.25">
      <c r="C33"/>
      <c r="D33"/>
      <c r="F33" s="52" t="s">
        <v>67</v>
      </c>
      <c r="G33" s="52"/>
    </row>
    <row r="34" spans="3:20" s="10" customFormat="1" x14ac:dyDescent="0.25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 x14ac:dyDescent="0.25">
      <c r="C35"/>
      <c r="D35"/>
      <c r="F35" s="64" t="s">
        <v>24</v>
      </c>
      <c r="G35" s="64">
        <f>G34*90%</f>
        <v>0</v>
      </c>
    </row>
    <row r="36" spans="3:20" s="10" customFormat="1" x14ac:dyDescent="0.25">
      <c r="C36"/>
      <c r="D36"/>
      <c r="F36" s="64" t="s">
        <v>25</v>
      </c>
      <c r="G36" s="64">
        <f>G34*80%</f>
        <v>0</v>
      </c>
    </row>
    <row r="38" spans="3:20" x14ac:dyDescent="0.25">
      <c r="P38" s="10"/>
      <c r="Q38" s="10"/>
      <c r="R38" s="10"/>
      <c r="S38" s="10"/>
      <c r="T38" s="10"/>
    </row>
    <row r="39" spans="3:20" x14ac:dyDescent="0.25">
      <c r="P39" s="10"/>
      <c r="Q39" s="10"/>
      <c r="R39" s="10"/>
      <c r="S39" s="10"/>
      <c r="T39" s="10"/>
    </row>
    <row r="40" spans="3:20" x14ac:dyDescent="0.25">
      <c r="P40" s="10"/>
      <c r="Q40" s="10"/>
      <c r="R40" s="10"/>
      <c r="S40" s="10"/>
      <c r="T40" s="10"/>
    </row>
    <row r="41" spans="3:20" x14ac:dyDescent="0.25">
      <c r="P41" s="10"/>
      <c r="Q41" s="10"/>
      <c r="R41" s="10"/>
      <c r="S41" s="10"/>
      <c r="T41" s="10"/>
    </row>
    <row r="42" spans="3:20" x14ac:dyDescent="0.25">
      <c r="P42" s="10"/>
      <c r="Q42" s="10"/>
      <c r="R42" s="10"/>
      <c r="S42" s="10"/>
      <c r="T42" s="10"/>
    </row>
    <row r="43" spans="3:20" x14ac:dyDescent="0.25">
      <c r="P43" s="10"/>
      <c r="Q43" s="70"/>
      <c r="R43" s="10"/>
      <c r="S43" s="10"/>
      <c r="T43" s="10"/>
    </row>
    <row r="44" spans="3:20" x14ac:dyDescent="0.25">
      <c r="P44" s="10"/>
      <c r="Q44" s="10"/>
      <c r="R44" s="10"/>
      <c r="S44" s="10"/>
      <c r="T44" s="10"/>
    </row>
    <row r="45" spans="3:20" x14ac:dyDescent="0.25">
      <c r="P45" s="10"/>
      <c r="Q45" s="10"/>
      <c r="R45" s="10"/>
      <c r="S45" s="10"/>
      <c r="T45" s="10"/>
    </row>
    <row r="46" spans="3:20" x14ac:dyDescent="0.25">
      <c r="P46" s="10"/>
      <c r="Q46" s="10"/>
      <c r="R46" s="10"/>
      <c r="S46" s="10"/>
      <c r="T46" s="10"/>
    </row>
    <row r="49" spans="16:20" x14ac:dyDescent="0.25">
      <c r="P49" s="10"/>
      <c r="Q49" s="10"/>
      <c r="R49" s="10"/>
      <c r="S49" s="10"/>
      <c r="T49" s="10"/>
    </row>
    <row r="50" spans="16:20" x14ac:dyDescent="0.25">
      <c r="P50" s="10"/>
      <c r="Q50" s="10"/>
      <c r="R50" s="10"/>
      <c r="S50" s="10"/>
      <c r="T50" s="10"/>
    </row>
    <row r="51" spans="16:20" x14ac:dyDescent="0.25">
      <c r="P51" s="10"/>
      <c r="Q51" s="10"/>
      <c r="R51" s="10"/>
      <c r="S51" s="10"/>
      <c r="T51" s="10"/>
    </row>
    <row r="52" spans="16:20" x14ac:dyDescent="0.25">
      <c r="P52" s="10"/>
      <c r="Q52" s="10"/>
      <c r="R52" s="10"/>
      <c r="S52" s="10"/>
      <c r="T52" s="10"/>
    </row>
    <row r="53" spans="16:20" x14ac:dyDescent="0.25">
      <c r="P53" s="10"/>
      <c r="Q53" s="70"/>
      <c r="R53" s="10"/>
      <c r="S53" s="10"/>
      <c r="T53" s="10"/>
    </row>
    <row r="54" spans="16:20" x14ac:dyDescent="0.25">
      <c r="P54" s="10"/>
      <c r="Q54" s="10"/>
      <c r="R54" s="10"/>
      <c r="S54" s="10"/>
      <c r="T54" s="10"/>
    </row>
    <row r="55" spans="16:20" x14ac:dyDescent="0.25">
      <c r="P55" s="10"/>
      <c r="Q55" s="10"/>
      <c r="R55" s="10"/>
      <c r="S55" s="10"/>
      <c r="T55" s="10"/>
    </row>
    <row r="56" spans="16:20" x14ac:dyDescent="0.25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="130" zoomScaleNormal="130" workbookViewId="0">
      <selection activeCell="O12" sqref="O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O9" sqref="O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ACER</cp:lastModifiedBy>
  <cp:lastPrinted>2019-11-05T06:14:02Z</cp:lastPrinted>
  <dcterms:created xsi:type="dcterms:W3CDTF">2018-02-17T10:36:41Z</dcterms:created>
  <dcterms:modified xsi:type="dcterms:W3CDTF">2024-03-04T12:49:32Z</dcterms:modified>
</cp:coreProperties>
</file>