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1" i="1" l="1"/>
  <c r="Q8" i="1"/>
  <c r="Q14" i="1"/>
  <c r="P14" i="1"/>
  <c r="P12" i="1"/>
  <c r="P3" i="1"/>
  <c r="P11" i="1"/>
  <c r="L20" i="1"/>
  <c r="L19" i="1"/>
  <c r="M15" i="1"/>
  <c r="L3" i="1"/>
  <c r="O3" i="1"/>
  <c r="L8" i="1"/>
  <c r="L9" i="1" s="1"/>
  <c r="L6" i="1"/>
  <c r="L4" i="1"/>
  <c r="L12" i="1"/>
  <c r="L10" i="1" l="1"/>
  <c r="L11" i="1" s="1"/>
  <c r="L13" i="1" s="1"/>
  <c r="L16" i="1" s="1"/>
  <c r="L17" i="1" l="1"/>
  <c r="L18" i="1"/>
  <c r="H16" i="1" l="1"/>
  <c r="H20" i="1"/>
  <c r="G3" i="1"/>
  <c r="F3" i="1"/>
  <c r="H17" i="1"/>
  <c r="H18" i="1"/>
  <c r="H19" i="1"/>
  <c r="F17" i="1"/>
  <c r="F18" i="1"/>
  <c r="F19" i="1"/>
  <c r="F20" i="1"/>
  <c r="F21" i="1"/>
  <c r="F22" i="1"/>
  <c r="F23" i="1"/>
  <c r="F24" i="1"/>
  <c r="F25" i="1"/>
  <c r="E17" i="1"/>
  <c r="E18" i="1"/>
  <c r="E19" i="1"/>
  <c r="E20" i="1"/>
  <c r="E21" i="1"/>
  <c r="E22" i="1"/>
  <c r="E23" i="1"/>
  <c r="E24" i="1"/>
  <c r="E25" i="1"/>
  <c r="F16" i="1"/>
  <c r="E16" i="1"/>
</calcChain>
</file>

<file path=xl/sharedStrings.xml><?xml version="1.0" encoding="utf-8"?>
<sst xmlns="http://schemas.openxmlformats.org/spreadsheetml/2006/main" count="31" uniqueCount="30">
  <si>
    <t>310/3rd+</t>
  </si>
  <si>
    <t>Carpet</t>
  </si>
  <si>
    <t>YOC</t>
  </si>
  <si>
    <t>MIDC, Marol</t>
  </si>
  <si>
    <t>Price Indicators</t>
  </si>
  <si>
    <t>CA</t>
  </si>
  <si>
    <t>BA</t>
  </si>
  <si>
    <t>SA</t>
  </si>
  <si>
    <t>Value</t>
  </si>
  <si>
    <t>ROC</t>
  </si>
  <si>
    <t>ROB</t>
  </si>
  <si>
    <t>ROS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</si>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</sst>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43" fontId="0" fillId="0" borderId="0" xfId="1" applyFont="1"/>
    <xf numFmtId="43" fontId="0" fillId="0" borderId="0" xfId="0" applyNumberFormat="1"/>
    <xf numFmtId="43" fontId="2" fillId="0" borderId="0" xfId="0" applyNumberFormat="1" applyFont="1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3" fillId="0" borderId="2" xfId="0" applyFont="1" applyFill="1" applyBorder="1"/>
    <xf numFmtId="43" fontId="3" fillId="0" borderId="0" xfId="1" applyFont="1" applyFill="1"/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230674</xdr:colOff>
      <xdr:row>38</xdr:row>
      <xdr:rowOff>39116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61074" cy="7278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23</xdr:col>
      <xdr:colOff>602146</xdr:colOff>
      <xdr:row>78</xdr:row>
      <xdr:rowOff>77221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20000"/>
          <a:ext cx="14842021" cy="7316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24</xdr:col>
      <xdr:colOff>11600</xdr:colOff>
      <xdr:row>118</xdr:row>
      <xdr:rowOff>153405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14870600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23</xdr:col>
      <xdr:colOff>592620</xdr:colOff>
      <xdr:row>159</xdr:row>
      <xdr:rowOff>86747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50500"/>
          <a:ext cx="14832495" cy="7325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tabSelected="1" topLeftCell="A2" workbookViewId="0">
      <selection activeCell="M21" sqref="M21"/>
    </sheetView>
  </sheetViews>
  <sheetFormatPr defaultRowHeight="15" x14ac:dyDescent="0.25"/>
  <cols>
    <col min="4" max="4" width="12.5703125" bestFit="1" customWidth="1"/>
    <col min="5" max="6" width="10" bestFit="1" customWidth="1"/>
    <col min="8" max="8" width="10" bestFit="1" customWidth="1"/>
    <col min="11" max="11" width="19.5703125" bestFit="1" customWidth="1"/>
    <col min="12" max="12" width="12.140625" bestFit="1" customWidth="1"/>
    <col min="16" max="16" width="11.5703125" bestFit="1" customWidth="1"/>
    <col min="17" max="17" width="10" bestFit="1" customWidth="1"/>
  </cols>
  <sheetData>
    <row r="1" spans="1:18" ht="16.5" x14ac:dyDescent="0.3">
      <c r="A1">
        <v>23460</v>
      </c>
      <c r="F1">
        <v>225</v>
      </c>
      <c r="G1">
        <v>225</v>
      </c>
      <c r="K1" s="4" t="s">
        <v>12</v>
      </c>
      <c r="L1" s="5">
        <v>18000</v>
      </c>
      <c r="O1">
        <v>2024</v>
      </c>
    </row>
    <row r="2" spans="1:18" ht="82.5" x14ac:dyDescent="0.3">
      <c r="F2">
        <v>16000</v>
      </c>
      <c r="G2">
        <v>17000</v>
      </c>
      <c r="K2" s="6" t="s">
        <v>13</v>
      </c>
      <c r="L2" s="5">
        <v>2800</v>
      </c>
      <c r="O2">
        <v>2004</v>
      </c>
    </row>
    <row r="3" spans="1:18" ht="16.5" x14ac:dyDescent="0.3">
      <c r="F3">
        <f>F2*F1</f>
        <v>3600000</v>
      </c>
      <c r="G3">
        <f>G2*G1</f>
        <v>3825000</v>
      </c>
      <c r="K3" s="4" t="s">
        <v>14</v>
      </c>
      <c r="L3" s="5">
        <f>L1-L2</f>
        <v>15200</v>
      </c>
      <c r="O3">
        <f>O1-O2</f>
        <v>20</v>
      </c>
      <c r="P3" s="17">
        <f>100-O3</f>
        <v>80</v>
      </c>
    </row>
    <row r="4" spans="1:18" ht="16.5" x14ac:dyDescent="0.3">
      <c r="A4" t="s">
        <v>0</v>
      </c>
      <c r="K4" s="4" t="s">
        <v>15</v>
      </c>
      <c r="L4" s="5">
        <f>L2*1</f>
        <v>2800</v>
      </c>
    </row>
    <row r="5" spans="1:18" ht="16.5" x14ac:dyDescent="0.3">
      <c r="A5" t="s">
        <v>1</v>
      </c>
      <c r="B5">
        <v>225</v>
      </c>
      <c r="K5" s="4" t="s">
        <v>16</v>
      </c>
      <c r="L5" s="7">
        <v>20</v>
      </c>
    </row>
    <row r="6" spans="1:18" ht="16.5" x14ac:dyDescent="0.3">
      <c r="K6" s="4" t="s">
        <v>17</v>
      </c>
      <c r="L6" s="7">
        <f>L7-L5</f>
        <v>40</v>
      </c>
    </row>
    <row r="7" spans="1:18" ht="16.5" x14ac:dyDescent="0.3">
      <c r="K7" s="4" t="s">
        <v>18</v>
      </c>
      <c r="L7" s="7">
        <v>60</v>
      </c>
    </row>
    <row r="8" spans="1:18" ht="49.5" x14ac:dyDescent="0.3">
      <c r="A8" t="s">
        <v>2</v>
      </c>
      <c r="B8">
        <v>2004</v>
      </c>
      <c r="K8" s="6" t="s">
        <v>19</v>
      </c>
      <c r="L8" s="7">
        <f>90*L5/L7</f>
        <v>30</v>
      </c>
      <c r="P8" s="1">
        <v>158490</v>
      </c>
      <c r="Q8" s="1">
        <f>P8/10.764</f>
        <v>14724.080267558529</v>
      </c>
      <c r="R8" s="1"/>
    </row>
    <row r="9" spans="1:18" ht="16.5" x14ac:dyDescent="0.3">
      <c r="K9" s="4"/>
      <c r="L9" s="8">
        <f>L8%</f>
        <v>0.3</v>
      </c>
      <c r="P9" s="1">
        <v>76370</v>
      </c>
      <c r="Q9" s="1"/>
      <c r="R9" s="1"/>
    </row>
    <row r="10" spans="1:18" ht="16.5" x14ac:dyDescent="0.3">
      <c r="K10" s="4" t="s">
        <v>20</v>
      </c>
      <c r="L10" s="5">
        <f>L4*L9</f>
        <v>840</v>
      </c>
      <c r="P10" s="1"/>
      <c r="Q10" s="1"/>
      <c r="R10" s="1"/>
    </row>
    <row r="11" spans="1:18" ht="16.5" x14ac:dyDescent="0.3">
      <c r="A11" t="s">
        <v>3</v>
      </c>
      <c r="K11" s="4" t="s">
        <v>21</v>
      </c>
      <c r="L11" s="5">
        <f>L4-L10</f>
        <v>1960</v>
      </c>
      <c r="P11" s="1">
        <f>P8-P9</f>
        <v>82120</v>
      </c>
      <c r="Q11" s="1"/>
      <c r="R11" s="1"/>
    </row>
    <row r="12" spans="1:18" ht="16.5" x14ac:dyDescent="0.3">
      <c r="K12" s="4" t="s">
        <v>14</v>
      </c>
      <c r="L12" s="5">
        <f>L3</f>
        <v>15200</v>
      </c>
      <c r="P12" s="1">
        <f>P11*80%</f>
        <v>65696</v>
      </c>
      <c r="Q12" s="1"/>
      <c r="R12" s="1"/>
    </row>
    <row r="13" spans="1:18" ht="16.5" x14ac:dyDescent="0.3">
      <c r="K13" s="4" t="s">
        <v>22</v>
      </c>
      <c r="L13" s="5">
        <f>L12+L11</f>
        <v>17160</v>
      </c>
      <c r="P13" s="1"/>
      <c r="Q13" s="1"/>
      <c r="R13" s="1"/>
    </row>
    <row r="14" spans="1:18" ht="16.5" x14ac:dyDescent="0.3">
      <c r="A14" t="s">
        <v>4</v>
      </c>
      <c r="K14" s="4"/>
      <c r="L14" s="7"/>
      <c r="P14" s="1">
        <f>P12+P9</f>
        <v>142066</v>
      </c>
      <c r="Q14" s="1">
        <f>P14/10.764</f>
        <v>13198.253437383873</v>
      </c>
      <c r="R14" s="1"/>
    </row>
    <row r="15" spans="1:18" ht="16.5" x14ac:dyDescent="0.3">
      <c r="A15" t="s">
        <v>5</v>
      </c>
      <c r="B15" t="s">
        <v>6</v>
      </c>
      <c r="C15" t="s">
        <v>7</v>
      </c>
      <c r="D15" t="s">
        <v>8</v>
      </c>
      <c r="E15" t="s">
        <v>9</v>
      </c>
      <c r="F15" t="s">
        <v>10</v>
      </c>
      <c r="G15" t="s">
        <v>11</v>
      </c>
      <c r="K15" s="9" t="s">
        <v>23</v>
      </c>
      <c r="L15" s="10">
        <v>225</v>
      </c>
      <c r="M15">
        <f>L15*1.2</f>
        <v>270</v>
      </c>
    </row>
    <row r="16" spans="1:18" ht="16.5" x14ac:dyDescent="0.3">
      <c r="A16">
        <v>225</v>
      </c>
      <c r="B16">
        <v>300</v>
      </c>
      <c r="D16" s="1">
        <v>4000000</v>
      </c>
      <c r="E16" s="1">
        <f>D16/A16</f>
        <v>17777.777777777777</v>
      </c>
      <c r="F16" s="1">
        <f>D16/B16</f>
        <v>13333.333333333334</v>
      </c>
      <c r="G16" s="1"/>
      <c r="H16" s="2">
        <f>F16*1.2</f>
        <v>16000</v>
      </c>
      <c r="K16" s="9" t="s">
        <v>24</v>
      </c>
      <c r="L16" s="11">
        <f>L13*L15</f>
        <v>3861000</v>
      </c>
    </row>
    <row r="17" spans="1:12" ht="16.5" x14ac:dyDescent="0.3">
      <c r="B17">
        <v>280</v>
      </c>
      <c r="D17" s="1">
        <v>4500000</v>
      </c>
      <c r="E17" s="1" t="e">
        <f t="shared" ref="E17:E25" si="0">D17/A17</f>
        <v>#DIV/0!</v>
      </c>
      <c r="F17" s="1">
        <f t="shared" ref="F17:F25" si="1">D17/B17</f>
        <v>16071.428571428571</v>
      </c>
      <c r="G17" s="1"/>
      <c r="H17" s="2">
        <f t="shared" ref="H17:H19" si="2">F17*1.2</f>
        <v>19285.714285714283</v>
      </c>
      <c r="K17" s="12" t="s">
        <v>25</v>
      </c>
      <c r="L17" s="13">
        <f>L16*90%</f>
        <v>3474900</v>
      </c>
    </row>
    <row r="18" spans="1:12" ht="16.5" x14ac:dyDescent="0.3">
      <c r="B18">
        <v>320</v>
      </c>
      <c r="D18" s="1">
        <v>5000000</v>
      </c>
      <c r="E18" s="1" t="e">
        <f t="shared" si="0"/>
        <v>#DIV/0!</v>
      </c>
      <c r="F18" s="1">
        <f t="shared" si="1"/>
        <v>15625</v>
      </c>
      <c r="G18" s="1"/>
      <c r="H18" s="2">
        <f t="shared" si="2"/>
        <v>18750</v>
      </c>
      <c r="K18" s="12" t="s">
        <v>26</v>
      </c>
      <c r="L18" s="13">
        <f>L16*80%</f>
        <v>3088800</v>
      </c>
    </row>
    <row r="19" spans="1:12" ht="16.5" x14ac:dyDescent="0.3">
      <c r="A19">
        <v>225</v>
      </c>
      <c r="B19">
        <v>270</v>
      </c>
      <c r="D19" s="1">
        <v>3800000</v>
      </c>
      <c r="E19" s="1">
        <f t="shared" si="0"/>
        <v>16888.888888888891</v>
      </c>
      <c r="F19" s="1">
        <f t="shared" si="1"/>
        <v>14074.074074074075</v>
      </c>
      <c r="G19" s="1"/>
      <c r="H19" s="2">
        <f t="shared" si="2"/>
        <v>16888.888888888891</v>
      </c>
      <c r="K19" s="12" t="s">
        <v>27</v>
      </c>
      <c r="L19" s="13">
        <f>270*L2</f>
        <v>756000</v>
      </c>
    </row>
    <row r="20" spans="1:12" ht="16.5" x14ac:dyDescent="0.3">
      <c r="D20" s="1"/>
      <c r="E20" s="1" t="e">
        <f t="shared" si="0"/>
        <v>#DIV/0!</v>
      </c>
      <c r="F20" s="1" t="e">
        <f t="shared" si="1"/>
        <v>#DIV/0!</v>
      </c>
      <c r="G20" s="1"/>
      <c r="H20" s="3">
        <f>AVERAGE(H16:H19)</f>
        <v>17731.150793650791</v>
      </c>
      <c r="K20" s="14" t="s">
        <v>28</v>
      </c>
      <c r="L20" s="13">
        <f>L16*0.025/12</f>
        <v>8043.75</v>
      </c>
    </row>
    <row r="21" spans="1:12" ht="16.5" x14ac:dyDescent="0.3">
      <c r="D21" s="1"/>
      <c r="E21" s="1" t="e">
        <f t="shared" si="0"/>
        <v>#DIV/0!</v>
      </c>
      <c r="F21" s="1" t="e">
        <f t="shared" si="1"/>
        <v>#DIV/0!</v>
      </c>
      <c r="G21" s="1"/>
      <c r="K21" s="15" t="s">
        <v>29</v>
      </c>
      <c r="L21" s="16">
        <f>270*13198</f>
        <v>3563460</v>
      </c>
    </row>
    <row r="22" spans="1:12" x14ac:dyDescent="0.25">
      <c r="D22" s="1"/>
      <c r="E22" s="1" t="e">
        <f t="shared" si="0"/>
        <v>#DIV/0!</v>
      </c>
      <c r="F22" s="1" t="e">
        <f t="shared" si="1"/>
        <v>#DIV/0!</v>
      </c>
      <c r="G22" s="1"/>
    </row>
    <row r="23" spans="1:12" x14ac:dyDescent="0.25">
      <c r="D23" s="1"/>
      <c r="E23" s="1" t="e">
        <f t="shared" si="0"/>
        <v>#DIV/0!</v>
      </c>
      <c r="F23" s="1" t="e">
        <f t="shared" si="1"/>
        <v>#DIV/0!</v>
      </c>
      <c r="G23" s="1"/>
    </row>
    <row r="24" spans="1:12" x14ac:dyDescent="0.25">
      <c r="D24" s="1"/>
      <c r="E24" s="1" t="e">
        <f t="shared" si="0"/>
        <v>#DIV/0!</v>
      </c>
      <c r="F24" s="1" t="e">
        <f t="shared" si="1"/>
        <v>#DIV/0!</v>
      </c>
      <c r="G24" s="1"/>
    </row>
    <row r="25" spans="1:12" x14ac:dyDescent="0.25">
      <c r="D25" s="1"/>
      <c r="E25" s="1" t="e">
        <f t="shared" si="0"/>
        <v>#DIV/0!</v>
      </c>
      <c r="F25" s="1" t="e">
        <f t="shared" si="1"/>
        <v>#DIV/0!</v>
      </c>
      <c r="G25" s="1"/>
    </row>
    <row r="26" spans="1:12" x14ac:dyDescent="0.25">
      <c r="D26" s="1"/>
      <c r="E26" s="1"/>
      <c r="F26" s="1"/>
      <c r="G26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3" zoomScale="40" zoomScaleNormal="40" workbookViewId="0">
      <selection activeCell="A122" sqref="A12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2024-03-04T11:44:14Z</dcterms:modified>
</cp:coreProperties>
</file>