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IMRAN HUSSAIN KHAN - BOB\"/>
    </mc:Choice>
  </mc:AlternateContent>
  <xr:revisionPtr revIDLastSave="0" documentId="13_ncr:1_{1316B247-0C25-4541-8C85-AF94720129A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2" i="4" l="1"/>
  <c r="F32" i="4" s="1"/>
  <c r="D32" i="4"/>
  <c r="F31" i="4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6" i="4"/>
  <c r="Q6" i="4" s="1"/>
  <c r="B6" i="4" s="1"/>
  <c r="C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7" i="4" l="1"/>
  <c r="H23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F6" i="4"/>
  <c r="H4" i="4"/>
  <c r="D6" i="4"/>
  <c r="H6" i="4" s="1"/>
  <c r="G6" i="4"/>
  <c r="F4" i="4"/>
  <c r="F5" i="4"/>
  <c r="G4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20" i="4"/>
  <c r="B20" i="4" s="1"/>
  <c r="C20" i="4" s="1"/>
  <c r="D20" i="4" s="1"/>
  <c r="J20" i="4"/>
  <c r="I20" i="4"/>
  <c r="E20" i="4"/>
  <c r="A20" i="4"/>
  <c r="Q19" i="4"/>
  <c r="B19" i="4" s="1"/>
  <c r="C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Q3" i="4"/>
  <c r="B3" i="4" s="1"/>
  <c r="C3" i="4" s="1"/>
  <c r="J3" i="4"/>
  <c r="I3" i="4"/>
  <c r="E3" i="4"/>
  <c r="A3" i="4"/>
  <c r="F9" i="4" l="1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S40" i="4" l="1"/>
  <c r="W44" i="4"/>
  <c r="W50" i="4" s="1"/>
  <c r="W45" i="4" l="1"/>
  <c r="Y45" i="4" s="1"/>
  <c r="W46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<sst xmlns="http://schemas.openxmlformats.org/spreadsheetml/2006/main" count="49" uniqueCount="41">
  <si>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</si>
  <si>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</si>
  <si>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</si>
  <si>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</si>
  <si>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</si>
  <si>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</si>
  <si>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</si>
  <si>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</si>
  <si>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</si>
  <si>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</si>
  <si>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</si>
  <si>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</si>
  <si>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</si>
  <si>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</si>
  <si>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</si>
  <si>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</si>
  <si>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</si>
  <si>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</si>
  <si>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</si>
  <si>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</si>
  <si>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</si>
  <si>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</si>
  <si>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</si>
  <si>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</si>
  <si>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</si>
  <si>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</si>
  <si>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</si>
  <si>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</si>
  <si>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</si>
  <si>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</si>
  <si>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</si>
  <si>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</si>
  <si>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</si>
  <si>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</si>
  <si>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</si>
  <si>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</si>
  <si>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</si>
  <si>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Baroda ( Ashokvan Branch Borivali East ) -  IMRAN HUSSAIN KHAN</t>
  </si>
  <si>
    <t>Agree CA</t>
  </si>
  <si>
    <t>As per OC &amp; BCC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</si>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</sst>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40</xdr:row>
      <xdr:rowOff>162947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FBD9A-8728-4C02-8B0B-607BAA12C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7325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</xdr:row>
      <xdr:rowOff>38732</xdr:rowOff>
    </xdr:from>
    <xdr:to>
      <xdr:col>28</xdr:col>
      <xdr:colOff>276225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AE817-17EE-444A-A4DF-8F95634B8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4050" y="229232"/>
          <a:ext cx="15420975" cy="69430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398108</xdr:colOff>
      <xdr:row>1</xdr:row>
      <xdr:rowOff>171450</xdr:rowOff>
    </xdr:from>
    <xdr:to>
      <xdr:col>24</xdr:col>
      <xdr:colOff>333375</xdr:colOff>
      <xdr:row>36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5C21F-C816-45A0-8809-2EA4221BC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308" y="361950"/>
          <a:ext cx="13346467" cy="6515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432008</xdr:colOff>
      <xdr:row>4</xdr:row>
      <xdr:rowOff>9524</xdr:rowOff>
    </xdr:from>
    <xdr:to>
      <xdr:col>25</xdr:col>
      <xdr:colOff>148396</xdr:colOff>
      <xdr:row>35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D347AA-FBD9-4F74-8E93-1C023C1F2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0008" y="771524"/>
          <a:ext cx="11908388" cy="6038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592164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620A7F-A056-40FD-AB30-B922E7226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64964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593100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C0E1A-3ABF-47D0-A04D-2561C416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71500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26C7F-8E43-457F-9531-FC7DEB552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54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AEEAA7-6C8A-49FC-BC51-ACBAE438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526416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75137-FB10-47A3-BE09-AA1093D27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04816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383521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65AE8-5E19-4BC7-9BE0-70D33514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61921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F1B44D-8DF0-4E4D-B051-48DC6328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8945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583574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FBCC07-AE4B-4C19-9E7B-F0E1C36E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61974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19" zoomScaleNormal="100" workbookViewId="0">
      <selection activeCell="Q40" sqref="Q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3" si="0">N3</f>
        <v>0</v>
      </c>
      <c r="B3" s="44">
        <f t="shared" ref="B3:B13" si="1">Q3</f>
        <v>426.66666666666669</v>
      </c>
      <c r="C3" s="44">
        <f>B3*1.2</f>
        <v>512</v>
      </c>
      <c r="D3" s="44">
        <f t="shared" ref="D3:D13" si="2">C3*1.2</f>
        <v>614.4</v>
      </c>
      <c r="E3" s="45">
        <f t="shared" ref="E3:E13" si="3">R3</f>
        <v>9300000</v>
      </c>
      <c r="F3" s="44">
        <f t="shared" ref="F3:F13" si="4">ROUND((E3/B3),0)</f>
        <v>21797</v>
      </c>
      <c r="G3" s="44">
        <f t="shared" ref="G3:G13" si="5">ROUND((E3/C3),0)</f>
        <v>18164</v>
      </c>
      <c r="H3" s="44">
        <f t="shared" ref="H3:H13" si="6">ROUND((E3/D3),0)</f>
        <v>15137</v>
      </c>
      <c r="I3" s="44" t="e">
        <f>#REF!</f>
        <v>#REF!</v>
      </c>
      <c r="J3" s="44">
        <f t="shared" ref="J3:J13" si="7">S3</f>
        <v>0</v>
      </c>
      <c r="O3" s="46">
        <v>0</v>
      </c>
      <c r="P3" s="46">
        <v>512</v>
      </c>
      <c r="Q3" s="46">
        <f t="shared" ref="P3:Q13" si="8">P3/1.2</f>
        <v>426.66666666666669</v>
      </c>
      <c r="R3" s="47">
        <v>9300000</v>
      </c>
    </row>
    <row r="4" spans="1:20" x14ac:dyDescent="0.25">
      <c r="A4" s="4">
        <f t="shared" ref="A4:A8" si="9">N4</f>
        <v>0</v>
      </c>
      <c r="B4" s="4">
        <f t="shared" ref="B4:B8" si="10">Q4</f>
        <v>495</v>
      </c>
      <c r="C4" s="4">
        <f t="shared" ref="C4:C8" si="11">B4*1.2</f>
        <v>594</v>
      </c>
      <c r="D4" s="4">
        <f t="shared" ref="D4:D8" si="12">C4*1.2</f>
        <v>712.8</v>
      </c>
      <c r="E4" s="5">
        <f t="shared" ref="E4:E8" si="13">R4</f>
        <v>9150000</v>
      </c>
      <c r="F4" s="9">
        <f t="shared" ref="F4:F8" si="14">ROUND((E4/B4),0)</f>
        <v>18485</v>
      </c>
      <c r="G4" s="9">
        <f t="shared" ref="G4:G8" si="15">ROUND((E4/C4),0)</f>
        <v>15404</v>
      </c>
      <c r="H4" s="9">
        <f t="shared" ref="H4:H8" si="16">ROUND((E4/D4),0)</f>
        <v>12837</v>
      </c>
      <c r="I4" s="4" t="e">
        <f>#REF!</f>
        <v>#REF!</v>
      </c>
      <c r="J4" s="4">
        <f t="shared" ref="J4:J8" si="17">S4</f>
        <v>0</v>
      </c>
      <c r="O4">
        <v>0</v>
      </c>
      <c r="P4">
        <v>594</v>
      </c>
      <c r="Q4">
        <f t="shared" ref="Q4:Q8" si="18">P4/1.2</f>
        <v>495</v>
      </c>
      <c r="R4" s="2">
        <v>9150000</v>
      </c>
    </row>
    <row r="5" spans="1:20" x14ac:dyDescent="0.25">
      <c r="A5" s="4">
        <f t="shared" si="9"/>
        <v>0</v>
      </c>
      <c r="B5" s="4">
        <f t="shared" si="10"/>
        <v>631.66666666666674</v>
      </c>
      <c r="C5" s="4">
        <f t="shared" si="11"/>
        <v>758.00000000000011</v>
      </c>
      <c r="D5" s="4">
        <f t="shared" si="12"/>
        <v>909.60000000000014</v>
      </c>
      <c r="E5" s="5">
        <f t="shared" si="13"/>
        <v>11000000</v>
      </c>
      <c r="F5" s="9">
        <f t="shared" si="14"/>
        <v>17414</v>
      </c>
      <c r="G5" s="9">
        <f t="shared" si="15"/>
        <v>14512</v>
      </c>
      <c r="H5" s="9">
        <f t="shared" si="16"/>
        <v>12093</v>
      </c>
      <c r="I5" s="4" t="e">
        <f>#REF!</f>
        <v>#REF!</v>
      </c>
      <c r="J5" s="4">
        <f t="shared" si="17"/>
        <v>0</v>
      </c>
      <c r="O5">
        <v>0</v>
      </c>
      <c r="P5">
        <v>758</v>
      </c>
      <c r="Q5">
        <f t="shared" si="18"/>
        <v>631.66666666666674</v>
      </c>
      <c r="R5" s="2">
        <v>11000000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8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1" t="s">
        <v>36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x14ac:dyDescent="0.25">
      <c r="A15" s="4">
        <f t="shared" ref="A15:A27" si="32">N15</f>
        <v>0</v>
      </c>
      <c r="B15" s="4">
        <f t="shared" ref="B15:B27" si="33">Q15</f>
        <v>689</v>
      </c>
      <c r="C15" s="4">
        <f>B15*1.2</f>
        <v>826.8</v>
      </c>
      <c r="D15" s="4">
        <f t="shared" ref="D15:D27" si="34">C15*1.2</f>
        <v>992.15999999999985</v>
      </c>
      <c r="E15" s="5">
        <f t="shared" ref="E15:E27" si="35">R15</f>
        <v>15200000</v>
      </c>
      <c r="F15" s="9">
        <f t="shared" ref="F15:F27" si="36">ROUND((E15/B15),0)</f>
        <v>22061</v>
      </c>
      <c r="G15" s="9">
        <f t="shared" ref="G15:G27" si="37">ROUND((E15/C15),0)</f>
        <v>18384</v>
      </c>
      <c r="H15" s="9">
        <f t="shared" ref="H15:H27" si="38">ROUND((E15/D15),0)</f>
        <v>15320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689</v>
      </c>
      <c r="R15" s="2">
        <v>15200000</v>
      </c>
    </row>
    <row r="16" spans="1:20" x14ac:dyDescent="0.25">
      <c r="A16" s="4">
        <f t="shared" si="32"/>
        <v>0</v>
      </c>
      <c r="B16" s="4">
        <f t="shared" si="33"/>
        <v>560</v>
      </c>
      <c r="C16" s="4">
        <f t="shared" ref="C16:C27" si="41">B16*1.2</f>
        <v>672</v>
      </c>
      <c r="D16" s="4">
        <f t="shared" si="34"/>
        <v>806.4</v>
      </c>
      <c r="E16" s="5">
        <f t="shared" si="35"/>
        <v>18000000</v>
      </c>
      <c r="F16" s="9">
        <f t="shared" si="36"/>
        <v>32143</v>
      </c>
      <c r="G16" s="9">
        <f t="shared" si="37"/>
        <v>26786</v>
      </c>
      <c r="H16" s="9">
        <f t="shared" si="38"/>
        <v>22321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560</v>
      </c>
      <c r="R16" s="2">
        <v>18000000</v>
      </c>
    </row>
    <row r="17" spans="1:24" s="46" customFormat="1" x14ac:dyDescent="0.25">
      <c r="A17" s="44">
        <f t="shared" si="32"/>
        <v>0</v>
      </c>
      <c r="B17" s="44">
        <f t="shared" si="33"/>
        <v>688</v>
      </c>
      <c r="C17" s="44">
        <f t="shared" si="41"/>
        <v>825.6</v>
      </c>
      <c r="D17" s="44">
        <f t="shared" si="34"/>
        <v>990.72</v>
      </c>
      <c r="E17" s="45">
        <f t="shared" si="35"/>
        <v>18400000</v>
      </c>
      <c r="F17" s="44">
        <f t="shared" si="36"/>
        <v>26744</v>
      </c>
      <c r="G17" s="44">
        <f t="shared" si="37"/>
        <v>22287</v>
      </c>
      <c r="H17" s="44">
        <f t="shared" si="38"/>
        <v>18572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688</v>
      </c>
      <c r="R17" s="47">
        <v>18400000</v>
      </c>
    </row>
    <row r="18" spans="1:24" x14ac:dyDescent="0.25">
      <c r="A18" s="4">
        <f t="shared" si="32"/>
        <v>0</v>
      </c>
      <c r="B18" s="4">
        <f t="shared" si="33"/>
        <v>750</v>
      </c>
      <c r="C18" s="4">
        <f t="shared" si="41"/>
        <v>900</v>
      </c>
      <c r="D18" s="4">
        <f t="shared" si="34"/>
        <v>1080</v>
      </c>
      <c r="E18" s="5">
        <f t="shared" si="35"/>
        <v>16000000</v>
      </c>
      <c r="F18" s="9">
        <f t="shared" si="36"/>
        <v>21333</v>
      </c>
      <c r="G18" s="9">
        <f t="shared" si="37"/>
        <v>17778</v>
      </c>
      <c r="H18" s="9">
        <f t="shared" si="38"/>
        <v>14815</v>
      </c>
      <c r="I18" s="4" t="e">
        <f>#REF!</f>
        <v>#REF!</v>
      </c>
      <c r="J18" s="4">
        <f t="shared" si="39"/>
        <v>0</v>
      </c>
      <c r="O18">
        <v>0</v>
      </c>
      <c r="P18">
        <v>900</v>
      </c>
      <c r="Q18">
        <f t="shared" si="40"/>
        <v>750</v>
      </c>
      <c r="R18" s="2">
        <v>16000000</v>
      </c>
    </row>
    <row r="19" spans="1:24" x14ac:dyDescent="0.25">
      <c r="A19" s="4">
        <f t="shared" si="32"/>
        <v>0</v>
      </c>
      <c r="B19" s="4">
        <f t="shared" si="33"/>
        <v>767.5</v>
      </c>
      <c r="C19" s="4">
        <f t="shared" si="41"/>
        <v>921</v>
      </c>
      <c r="D19" s="4">
        <f t="shared" si="34"/>
        <v>1105.2</v>
      </c>
      <c r="E19" s="5">
        <f t="shared" si="35"/>
        <v>15800000</v>
      </c>
      <c r="F19" s="9">
        <f t="shared" si="36"/>
        <v>20586</v>
      </c>
      <c r="G19" s="9">
        <f t="shared" si="37"/>
        <v>17155</v>
      </c>
      <c r="H19" s="9">
        <f t="shared" si="38"/>
        <v>14296</v>
      </c>
      <c r="I19" s="4" t="e">
        <f>#REF!</f>
        <v>#REF!</v>
      </c>
      <c r="J19" s="4">
        <f t="shared" si="39"/>
        <v>0</v>
      </c>
      <c r="O19">
        <v>0</v>
      </c>
      <c r="P19">
        <v>921</v>
      </c>
      <c r="Q19">
        <f t="shared" si="40"/>
        <v>767.5</v>
      </c>
      <c r="R19" s="2">
        <v>15800000</v>
      </c>
    </row>
    <row r="20" spans="1:24" x14ac:dyDescent="0.25">
      <c r="A20" s="4">
        <f t="shared" si="32"/>
        <v>0</v>
      </c>
      <c r="B20" s="4">
        <f t="shared" si="33"/>
        <v>750</v>
      </c>
      <c r="C20" s="4">
        <f t="shared" si="41"/>
        <v>900</v>
      </c>
      <c r="D20" s="4">
        <f t="shared" si="34"/>
        <v>1080</v>
      </c>
      <c r="E20" s="5">
        <f t="shared" si="35"/>
        <v>16000000</v>
      </c>
      <c r="F20" s="9">
        <f t="shared" si="36"/>
        <v>21333</v>
      </c>
      <c r="G20" s="9">
        <f t="shared" si="37"/>
        <v>17778</v>
      </c>
      <c r="H20" s="9">
        <f t="shared" si="38"/>
        <v>14815</v>
      </c>
      <c r="I20" s="4" t="e">
        <f>#REF!</f>
        <v>#REF!</v>
      </c>
      <c r="J20" s="4">
        <f t="shared" si="39"/>
        <v>0</v>
      </c>
      <c r="O20">
        <v>0</v>
      </c>
      <c r="P20">
        <v>900</v>
      </c>
      <c r="Q20">
        <f t="shared" si="40"/>
        <v>750</v>
      </c>
      <c r="R20" s="2">
        <v>16000000</v>
      </c>
    </row>
    <row r="21" spans="1:24" x14ac:dyDescent="0.25">
      <c r="A21" s="4">
        <f t="shared" ref="A21:A23" si="42">N21</f>
        <v>0</v>
      </c>
      <c r="B21" s="4">
        <f t="shared" ref="B21:B23" si="43">Q21</f>
        <v>630</v>
      </c>
      <c r="C21" s="4">
        <f t="shared" ref="C21:C23" si="44">B21*1.2</f>
        <v>756</v>
      </c>
      <c r="D21" s="4">
        <f t="shared" ref="D21:D23" si="45">C21*1.2</f>
        <v>907.19999999999993</v>
      </c>
      <c r="E21" s="5">
        <f t="shared" ref="E21:E23" si="46">R21</f>
        <v>15600000</v>
      </c>
      <c r="F21" s="9">
        <f t="shared" ref="F21:F23" si="47">ROUND((E21/B21),0)</f>
        <v>24762</v>
      </c>
      <c r="G21" s="9">
        <f t="shared" ref="G21:G23" si="48">ROUND((E21/C21),0)</f>
        <v>20635</v>
      </c>
      <c r="H21" s="9">
        <f t="shared" ref="H21:H23" si="49">ROUND((E21/D21),0)</f>
        <v>17196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" si="51">O21/1.2</f>
        <v>0</v>
      </c>
      <c r="Q21">
        <v>630</v>
      </c>
      <c r="R21" s="2">
        <v>15600000</v>
      </c>
    </row>
    <row r="22" spans="1:24" x14ac:dyDescent="0.25">
      <c r="A22" s="4">
        <f t="shared" si="42"/>
        <v>0</v>
      </c>
      <c r="B22" s="4">
        <f t="shared" si="43"/>
        <v>918.33333333333337</v>
      </c>
      <c r="C22" s="4">
        <f t="shared" si="44"/>
        <v>1102</v>
      </c>
      <c r="D22" s="4">
        <f t="shared" si="45"/>
        <v>1322.3999999999999</v>
      </c>
      <c r="E22" s="5">
        <f t="shared" si="46"/>
        <v>22000000</v>
      </c>
      <c r="F22" s="9">
        <f t="shared" si="47"/>
        <v>23956</v>
      </c>
      <c r="G22" s="9">
        <f t="shared" si="48"/>
        <v>19964</v>
      </c>
      <c r="H22" s="9">
        <f t="shared" si="49"/>
        <v>16636</v>
      </c>
      <c r="I22" s="4" t="e">
        <f>#REF!</f>
        <v>#REF!</v>
      </c>
      <c r="J22" s="4">
        <f t="shared" si="50"/>
        <v>0</v>
      </c>
      <c r="O22">
        <v>0</v>
      </c>
      <c r="P22">
        <v>1102</v>
      </c>
      <c r="Q22">
        <f t="shared" ref="Q22:Q23" si="52">P22/1.2</f>
        <v>918.33333333333337</v>
      </c>
      <c r="R22" s="2">
        <v>22000000</v>
      </c>
    </row>
    <row r="23" spans="1:24" x14ac:dyDescent="0.25">
      <c r="A23" s="4">
        <f t="shared" si="42"/>
        <v>0</v>
      </c>
      <c r="B23" s="4">
        <f t="shared" si="43"/>
        <v>958.33333333333337</v>
      </c>
      <c r="C23" s="4">
        <f t="shared" si="44"/>
        <v>1150</v>
      </c>
      <c r="D23" s="4">
        <f t="shared" si="45"/>
        <v>1380</v>
      </c>
      <c r="E23" s="5">
        <f t="shared" si="46"/>
        <v>19500000</v>
      </c>
      <c r="F23" s="9">
        <f t="shared" si="47"/>
        <v>20348</v>
      </c>
      <c r="G23" s="9">
        <f t="shared" si="48"/>
        <v>16957</v>
      </c>
      <c r="H23" s="9">
        <f t="shared" si="49"/>
        <v>14130</v>
      </c>
      <c r="I23" s="4" t="e">
        <f>#REF!</f>
        <v>#REF!</v>
      </c>
      <c r="J23" s="4">
        <f t="shared" si="50"/>
        <v>0</v>
      </c>
      <c r="O23">
        <v>0</v>
      </c>
      <c r="P23">
        <v>1150</v>
      </c>
      <c r="Q23">
        <f t="shared" si="52"/>
        <v>958.33333333333337</v>
      </c>
      <c r="R23" s="2">
        <v>19500000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22000</v>
      </c>
      <c r="X28" s="20" t="s">
        <v>40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C30" t="s">
        <v>38</v>
      </c>
      <c r="D30">
        <v>61.7</v>
      </c>
      <c r="S30" s="10"/>
      <c r="T30" s="10"/>
      <c r="U30" s="17" t="s">
        <v>15</v>
      </c>
      <c r="V30" s="18"/>
      <c r="W30" s="19">
        <f>W28-W29</f>
        <v>19500</v>
      </c>
      <c r="X30" s="22"/>
    </row>
    <row r="31" spans="1:24" ht="15.75" x14ac:dyDescent="0.25">
      <c r="D31">
        <v>63.98</v>
      </c>
      <c r="E31">
        <v>70.38</v>
      </c>
      <c r="F31" s="7">
        <f>E31/D31</f>
        <v>1.1000312597686777</v>
      </c>
      <c r="G31" s="6"/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D32">
        <f>D31*10.764</f>
        <v>688.68071999999995</v>
      </c>
      <c r="E32">
        <f>E31*10.764</f>
        <v>757.57031999999992</v>
      </c>
      <c r="F32" s="7">
        <f>E32/D32</f>
        <v>1.1000312597686777</v>
      </c>
      <c r="S32" s="10"/>
      <c r="T32" s="10"/>
      <c r="U32" s="17" t="s">
        <v>17</v>
      </c>
      <c r="V32" s="23"/>
      <c r="W32" s="24">
        <f>X32-X33</f>
        <v>3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57</v>
      </c>
      <c r="X33" s="24">
        <v>2021</v>
      </c>
      <c r="Y33" t="s">
        <v>39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2" t="s">
        <v>37</v>
      </c>
      <c r="Q35" s="42"/>
      <c r="R35" s="42"/>
      <c r="S35" s="42"/>
      <c r="T35" s="43"/>
      <c r="U35" s="21" t="s">
        <v>20</v>
      </c>
      <c r="V35" s="23"/>
      <c r="W35" s="24">
        <f>90*W32/W34</f>
        <v>4.5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19500</v>
      </c>
      <c r="X39" s="22"/>
    </row>
    <row r="40" spans="1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22000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31</v>
      </c>
      <c r="V43" s="30"/>
      <c r="W43" s="25">
        <v>758</v>
      </c>
      <c r="X43" s="24"/>
    </row>
    <row r="44" spans="15:25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16676000</v>
      </c>
      <c r="X44" s="33"/>
    </row>
    <row r="45" spans="15:25" ht="15.75" x14ac:dyDescent="0.25">
      <c r="S45" s="11"/>
      <c r="T45" s="10"/>
      <c r="U45" s="17" t="s">
        <v>24</v>
      </c>
      <c r="V45" s="23"/>
      <c r="W45" s="34">
        <f>W44*0.9</f>
        <v>15008400</v>
      </c>
      <c r="X45" s="35"/>
      <c r="Y45" s="15">
        <f>W45*0.75</f>
        <v>11256300</v>
      </c>
    </row>
    <row r="46" spans="15:25" ht="15.75" x14ac:dyDescent="0.25">
      <c r="S46" s="10"/>
      <c r="T46" s="10"/>
      <c r="U46" s="17" t="s">
        <v>25</v>
      </c>
      <c r="V46" s="23"/>
      <c r="W46" s="34">
        <f>W44*0.8</f>
        <v>13340800</v>
      </c>
      <c r="X46" s="34"/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26</v>
      </c>
      <c r="V48" s="38"/>
      <c r="W48" s="39">
        <f>W29*W43</f>
        <v>1895000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34741.666666666664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2024-03-06T05:56:12Z</dcterms:modified>
</cp:coreProperties>
</file>