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March 2024\Sanjay Bhide - Cosmos\"/>
    </mc:Choice>
  </mc:AlternateContent>
  <xr:revisionPtr revIDLastSave="0" documentId="13_ncr:1_{B6DCE065-5B12-493C-AD50-0CCE5CAF77B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9" i="4" l="1"/>
  <c r="V47" i="4"/>
  <c r="V43" i="4" l="1"/>
  <c r="P24" i="4" l="1"/>
  <c r="Q24" i="4" s="1"/>
  <c r="B24" i="4" s="1"/>
  <c r="C24" i="4" s="1"/>
  <c r="D24" i="4" s="1"/>
  <c r="J24" i="4"/>
  <c r="I24" i="4"/>
  <c r="E24" i="4"/>
  <c r="H24" i="4" s="1"/>
  <c r="A24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21" i="4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B20" i="4" s="1"/>
  <c r="C20" i="4" s="1"/>
  <c r="D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A4" i="4"/>
  <c r="P3" i="4"/>
  <c r="Q3" i="4" s="1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53" i="4" l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<sst xmlns="http://schemas.openxmlformats.org/spreadsheetml/2006/main" count="46" uniqueCount="40">
  <si>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</si>
  <si>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</si>
  <si>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</si>
  <si>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</si>
  <si>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</si>
  <si>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</si>
  <si>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</si>
  <si>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</si>
  <si>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</si>
  <si>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</si>
  <si>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</si>
  <si>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</si>
  <si>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</si>
  <si>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</si>
  <si>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</si>
  <si>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</si>
  <si>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</si>
  <si>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</si>
  <si>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</si>
  <si>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</si>
  <si>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</si>
  <si>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</si>
  <si>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</si>
  <si>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</si>
  <si>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</si>
  <si>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</si>
  <si>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</si>
  <si>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</si>
  <si>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</si>
  <si>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</si>
  <si>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</si>
  <si>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</si>
  <si>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</si>
  <si>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</si>
  <si>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</si>
  <si>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</si>
  <si>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Dadar Branch ) - SANJAY BHIDE</t>
  </si>
  <si>
    <t>Agree BUA</t>
  </si>
  <si>
    <t>Draft Agree</t>
  </si>
  <si>
    <t>As per site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</si>
</sst>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28</xdr:col>
      <xdr:colOff>59455</xdr:colOff>
      <xdr:row>49</xdr:row>
      <xdr:rowOff>125081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A848EF-BB24-4F78-93E9-DCEB9A627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6518655" cy="900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27</xdr:col>
      <xdr:colOff>488055</xdr:colOff>
      <xdr:row>52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FFD8EB-DDC0-47EA-93FD-A9016B9C4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6337655" cy="8859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382755</xdr:colOff>
      <xdr:row>48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92C1F-8CE3-410C-A6CB-58C58672F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574755" cy="89833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39892</xdr:colOff>
      <xdr:row>50</xdr:row>
      <xdr:rowOff>182257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F1395-2762-4FF9-B854-E6098158A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841492" cy="91833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192994</xdr:colOff>
      <xdr:row>46</xdr:row>
      <xdr:rowOff>124879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108902-BC91-4F72-A56A-860F9CBB5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7871394" cy="75543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2467</xdr:colOff>
      <xdr:row>45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CDE90-0AD6-4B00-9FE8-EE2D35BC4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7680867" cy="8592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583488</xdr:colOff>
      <xdr:row>46</xdr:row>
      <xdr:rowOff>153618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C8D7D-81E1-46E7-872A-F0D6291D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652288" cy="87261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145362</xdr:colOff>
      <xdr:row>45</xdr:row>
      <xdr:rowOff>144065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9E5548-3912-48D5-8FB2-BD58C65C9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823762" cy="852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topLeftCell="A31" zoomScaleNormal="100" workbookViewId="0">
      <selection activeCell="V53" sqref="V5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0</v>
      </c>
      <c r="C3" s="4">
        <f>B3*1.2</f>
        <v>0</v>
      </c>
      <c r="D3" s="4">
        <f t="shared" ref="D3:D14" si="2">C3*1.2</f>
        <v>0</v>
      </c>
      <c r="E3" s="5">
        <f t="shared" ref="E3:E14" si="3">R3</f>
        <v>0</v>
      </c>
      <c r="F3" s="9" t="e">
        <f t="shared" ref="F3:F14" si="4">ROUND((E3/B3),0)</f>
        <v>#DIV/0!</v>
      </c>
      <c r="G3" s="9" t="e">
        <f t="shared" ref="G3:G14" si="5">ROUND((E3/C3),0)</f>
        <v>#DIV/0!</v>
      </c>
      <c r="H3" s="9" t="e">
        <f t="shared" ref="H3:H14" si="6">ROUND((E3/D3),0)</f>
        <v>#DIV/0!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f t="shared" si="8"/>
        <v>0</v>
      </c>
      <c r="R3" s="2">
        <v>0</v>
      </c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14" si="9">B4*1.2</f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8"/>
        <v>0</v>
      </c>
      <c r="R4" s="2">
        <v>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458.33333333333337</v>
      </c>
      <c r="C16" s="4">
        <f>B16*1.2</f>
        <v>550</v>
      </c>
      <c r="D16" s="4">
        <f t="shared" ref="D16:D32" si="34">C16*1.2</f>
        <v>660</v>
      </c>
      <c r="E16" s="5">
        <f t="shared" ref="E16:E32" si="35">R16</f>
        <v>3400000</v>
      </c>
      <c r="F16" s="9">
        <f t="shared" ref="F16:F32" si="36">ROUND((E16/B16),0)</f>
        <v>7418</v>
      </c>
      <c r="G16" s="9">
        <f t="shared" ref="G16:G32" si="37">ROUND((E16/C16),0)</f>
        <v>6182</v>
      </c>
      <c r="H16" s="9">
        <f t="shared" ref="H16:H32" si="38">ROUND((E16/D16),0)</f>
        <v>5152</v>
      </c>
      <c r="I16" s="4" t="e">
        <f>#REF!</f>
        <v>#REF!</v>
      </c>
      <c r="J16" s="4">
        <f t="shared" ref="J16:J32" si="39">S16</f>
        <v>0</v>
      </c>
      <c r="O16">
        <v>0</v>
      </c>
      <c r="P16">
        <v>550</v>
      </c>
      <c r="Q16">
        <f t="shared" ref="P16:Q32" si="40">P16/1.2</f>
        <v>458.33333333333337</v>
      </c>
      <c r="R16" s="2">
        <v>3400000</v>
      </c>
    </row>
    <row r="17" spans="1:22" ht="14.25" customHeight="1" x14ac:dyDescent="0.25">
      <c r="A17" s="4">
        <f t="shared" si="32"/>
        <v>0</v>
      </c>
      <c r="B17" s="4">
        <f t="shared" si="33"/>
        <v>416.66666666666669</v>
      </c>
      <c r="C17" s="4">
        <f t="shared" ref="C17:C32" si="41">B17*1.2</f>
        <v>500</v>
      </c>
      <c r="D17" s="4">
        <f t="shared" si="34"/>
        <v>600</v>
      </c>
      <c r="E17" s="5">
        <f t="shared" si="35"/>
        <v>4500000</v>
      </c>
      <c r="F17" s="9">
        <f t="shared" si="36"/>
        <v>10800</v>
      </c>
      <c r="G17" s="9">
        <f t="shared" si="37"/>
        <v>9000</v>
      </c>
      <c r="H17" s="9">
        <f t="shared" si="38"/>
        <v>7500</v>
      </c>
      <c r="I17" s="4" t="e">
        <f>#REF!</f>
        <v>#REF!</v>
      </c>
      <c r="J17" s="4">
        <f t="shared" si="39"/>
        <v>0</v>
      </c>
      <c r="O17">
        <v>0</v>
      </c>
      <c r="P17">
        <v>500</v>
      </c>
      <c r="Q17">
        <f t="shared" si="40"/>
        <v>416.66666666666669</v>
      </c>
      <c r="R17" s="2">
        <v>4500000</v>
      </c>
    </row>
    <row r="18" spans="1:22" ht="14.25" customHeight="1" x14ac:dyDescent="0.25">
      <c r="A18" s="4">
        <f t="shared" si="32"/>
        <v>0</v>
      </c>
      <c r="B18" s="4">
        <f t="shared" si="33"/>
        <v>310</v>
      </c>
      <c r="C18" s="4">
        <f t="shared" si="41"/>
        <v>372</v>
      </c>
      <c r="D18" s="4">
        <f t="shared" si="34"/>
        <v>446.4</v>
      </c>
      <c r="E18" s="5">
        <f t="shared" si="35"/>
        <v>1700000</v>
      </c>
      <c r="F18" s="9">
        <f t="shared" si="36"/>
        <v>5484</v>
      </c>
      <c r="G18" s="9">
        <f t="shared" si="37"/>
        <v>4570</v>
      </c>
      <c r="H18" s="9">
        <f t="shared" si="38"/>
        <v>3808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310</v>
      </c>
      <c r="R18" s="2">
        <v>1700000</v>
      </c>
    </row>
    <row r="19" spans="1:22" ht="14.25" customHeight="1" x14ac:dyDescent="0.25">
      <c r="A19" s="4">
        <f t="shared" si="32"/>
        <v>0</v>
      </c>
      <c r="B19" s="4">
        <f t="shared" si="33"/>
        <v>470</v>
      </c>
      <c r="C19" s="4">
        <f t="shared" si="41"/>
        <v>564</v>
      </c>
      <c r="D19" s="4">
        <f t="shared" si="34"/>
        <v>676.8</v>
      </c>
      <c r="E19" s="5">
        <f t="shared" si="35"/>
        <v>2500000</v>
      </c>
      <c r="F19" s="9">
        <f t="shared" si="36"/>
        <v>5319</v>
      </c>
      <c r="G19" s="9">
        <f t="shared" si="37"/>
        <v>4433</v>
      </c>
      <c r="H19" s="9">
        <f t="shared" si="38"/>
        <v>3694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470</v>
      </c>
      <c r="R19" s="2">
        <v>2500000</v>
      </c>
    </row>
    <row r="20" spans="1:22" ht="14.25" customHeight="1" x14ac:dyDescent="0.25">
      <c r="A20" s="4">
        <f t="shared" si="32"/>
        <v>0</v>
      </c>
      <c r="B20" s="4">
        <f t="shared" si="33"/>
        <v>560</v>
      </c>
      <c r="C20" s="4">
        <f t="shared" si="41"/>
        <v>672</v>
      </c>
      <c r="D20" s="4">
        <f t="shared" si="34"/>
        <v>806.4</v>
      </c>
      <c r="E20" s="5">
        <f t="shared" si="35"/>
        <v>3200000</v>
      </c>
      <c r="F20" s="9">
        <f t="shared" si="36"/>
        <v>5714</v>
      </c>
      <c r="G20" s="9">
        <f t="shared" si="37"/>
        <v>4762</v>
      </c>
      <c r="H20" s="9">
        <f t="shared" si="38"/>
        <v>3968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560</v>
      </c>
      <c r="R20" s="2">
        <v>3200000</v>
      </c>
    </row>
    <row r="21" spans="1:22" ht="14.25" customHeight="1" x14ac:dyDescent="0.25">
      <c r="A21" s="4">
        <f t="shared" ref="A21:A24" si="42">N21</f>
        <v>0</v>
      </c>
      <c r="B21" s="4">
        <f t="shared" ref="B21:B24" si="43">Q21</f>
        <v>445</v>
      </c>
      <c r="C21" s="4">
        <f t="shared" ref="C21:C24" si="44">B21*1.2</f>
        <v>534</v>
      </c>
      <c r="D21" s="4">
        <f t="shared" ref="D21:D24" si="45">C21*1.2</f>
        <v>640.79999999999995</v>
      </c>
      <c r="E21" s="5">
        <f t="shared" ref="E21:E24" si="46">R21</f>
        <v>3300000</v>
      </c>
      <c r="F21" s="9">
        <f t="shared" ref="F21:F24" si="47">ROUND((E21/B21),0)</f>
        <v>7416</v>
      </c>
      <c r="G21" s="9">
        <f t="shared" ref="G21:G24" si="48">ROUND((E21/C21),0)</f>
        <v>6180</v>
      </c>
      <c r="H21" s="9">
        <f t="shared" ref="H21:H24" si="49">ROUND((E21/D21),0)</f>
        <v>5150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v>445</v>
      </c>
      <c r="R21" s="2">
        <v>3300000</v>
      </c>
    </row>
    <row r="22" spans="1:22" ht="14.25" customHeight="1" x14ac:dyDescent="0.25">
      <c r="A22" s="4">
        <f t="shared" si="42"/>
        <v>0</v>
      </c>
      <c r="B22" s="4">
        <f t="shared" si="43"/>
        <v>600</v>
      </c>
      <c r="C22" s="4">
        <f t="shared" si="44"/>
        <v>720</v>
      </c>
      <c r="D22" s="4">
        <f t="shared" si="45"/>
        <v>864</v>
      </c>
      <c r="E22" s="5">
        <f t="shared" si="46"/>
        <v>3500000</v>
      </c>
      <c r="F22" s="9">
        <f t="shared" si="47"/>
        <v>5833</v>
      </c>
      <c r="G22" s="9">
        <f t="shared" si="48"/>
        <v>4861</v>
      </c>
      <c r="H22" s="9">
        <f t="shared" si="49"/>
        <v>4051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v>600</v>
      </c>
      <c r="R22" s="2">
        <v>3500000</v>
      </c>
    </row>
    <row r="23" spans="1:22" ht="14.25" customHeight="1" x14ac:dyDescent="0.25">
      <c r="A23" s="4">
        <f t="shared" si="42"/>
        <v>0</v>
      </c>
      <c r="B23" s="4">
        <f t="shared" si="43"/>
        <v>560</v>
      </c>
      <c r="C23" s="4">
        <f t="shared" si="44"/>
        <v>672</v>
      </c>
      <c r="D23" s="4">
        <f t="shared" si="45"/>
        <v>806.4</v>
      </c>
      <c r="E23" s="5">
        <f t="shared" si="46"/>
        <v>3500000</v>
      </c>
      <c r="F23" s="9">
        <f t="shared" si="47"/>
        <v>6250</v>
      </c>
      <c r="G23" s="9">
        <f t="shared" si="48"/>
        <v>5208</v>
      </c>
      <c r="H23" s="9">
        <f t="shared" si="49"/>
        <v>4340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v>560</v>
      </c>
      <c r="R23" s="2">
        <v>3500000</v>
      </c>
    </row>
    <row r="24" spans="1:22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ref="Q24" si="52">P24/1.2</f>
        <v>0</v>
      </c>
      <c r="R24" s="2">
        <v>0</v>
      </c>
    </row>
    <row r="25" spans="1:22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2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2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2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2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22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  <c r="U30" t="s">
        <v>38</v>
      </c>
      <c r="V30">
        <v>3400000</v>
      </c>
    </row>
    <row r="31" spans="1:22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22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F37"/>
      <c r="I37" s="4"/>
      <c r="J37" s="4"/>
      <c r="R37" s="2"/>
      <c r="X37" s="7"/>
      <c r="Y37" s="7"/>
    </row>
    <row r="38" spans="1:25" ht="14.25" customHeight="1" x14ac:dyDescent="0.3"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S40" s="10"/>
      <c r="T40" s="10"/>
      <c r="U40" s="34" t="s">
        <v>22</v>
      </c>
      <c r="V40" s="35">
        <v>1994</v>
      </c>
      <c r="W40" s="33" t="s">
        <v>39</v>
      </c>
      <c r="X40" s="18"/>
      <c r="Y40" s="7"/>
    </row>
    <row r="41" spans="1:25" ht="16.5" x14ac:dyDescent="0.3">
      <c r="D41" t="s">
        <v>37</v>
      </c>
      <c r="E41">
        <v>290</v>
      </c>
      <c r="G41" s="6"/>
      <c r="H41" s="6"/>
      <c r="S41" s="10"/>
      <c r="T41" s="10"/>
      <c r="U41" s="36" t="s">
        <v>23</v>
      </c>
      <c r="V41" s="35">
        <f>V39-V40</f>
        <v>30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-30</v>
      </c>
      <c r="W42" s="33"/>
      <c r="X42" s="26"/>
      <c r="Y42" s="7"/>
    </row>
    <row r="43" spans="1:25" ht="16.5" x14ac:dyDescent="0.3">
      <c r="S43" s="10"/>
      <c r="T43" s="10"/>
      <c r="U43" s="37" t="s">
        <v>24</v>
      </c>
      <c r="V43" s="38">
        <f>290*2000</f>
        <v>580000</v>
      </c>
      <c r="W43" s="33"/>
      <c r="X43" s="26"/>
      <c r="Y43" s="7"/>
    </row>
    <row r="44" spans="1:25" ht="16.5" x14ac:dyDescent="0.3">
      <c r="S44" s="10"/>
      <c r="T44" s="10"/>
      <c r="U44" s="37" t="s">
        <v>25</v>
      </c>
      <c r="V44" s="35"/>
      <c r="W44" s="33"/>
      <c r="X44" s="26"/>
      <c r="Y44" s="7"/>
    </row>
    <row r="45" spans="1:25" ht="39" customHeight="1" x14ac:dyDescent="0.3">
      <c r="P45" s="48" t="s">
        <v>36</v>
      </c>
      <c r="Q45" s="48"/>
      <c r="R45" s="48"/>
      <c r="S45" s="48"/>
      <c r="U45" s="37"/>
      <c r="V45" s="35"/>
      <c r="W45" s="33"/>
      <c r="X45" s="26"/>
      <c r="Y45" s="7"/>
    </row>
    <row r="46" spans="1:25" ht="16.5" x14ac:dyDescent="0.3">
      <c r="U46" s="37" t="s">
        <v>26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27</v>
      </c>
      <c r="V47" s="35">
        <f>V46*30/60</f>
        <v>45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0.45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28</v>
      </c>
      <c r="V49" s="41">
        <f>ROUND((V43*V48),0)</f>
        <v>261000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16</v>
      </c>
      <c r="V50" s="41">
        <v>290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8500</v>
      </c>
      <c r="W51" s="33"/>
      <c r="X51" s="18"/>
      <c r="Y51" s="7"/>
    </row>
    <row r="52" spans="15:25" ht="16.5" x14ac:dyDescent="0.3">
      <c r="S52" s="10"/>
      <c r="T52" s="10"/>
      <c r="U52" s="37" t="s">
        <v>29</v>
      </c>
      <c r="V52" s="38">
        <f>V51*V50</f>
        <v>2465000</v>
      </c>
      <c r="W52" s="33"/>
      <c r="X52" s="26"/>
      <c r="Y52" s="7"/>
    </row>
    <row r="53" spans="15:25" ht="16.5" x14ac:dyDescent="0.3">
      <c r="S53" s="10"/>
      <c r="T53" s="10"/>
      <c r="U53" s="42" t="s">
        <v>30</v>
      </c>
      <c r="V53" s="43">
        <f>V52-V49</f>
        <v>2204000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31</v>
      </c>
      <c r="V54" s="43">
        <f>V53*0.9</f>
        <v>1983600</v>
      </c>
      <c r="W54" s="33"/>
      <c r="X54" s="28"/>
      <c r="Y54" s="7"/>
    </row>
    <row r="55" spans="15:25" ht="16.5" x14ac:dyDescent="0.3">
      <c r="S55" s="11"/>
      <c r="T55" s="10"/>
      <c r="U55" s="42" t="s">
        <v>32</v>
      </c>
      <c r="V55" s="45">
        <f>V53*0.8</f>
        <v>1763200</v>
      </c>
      <c r="W55" s="33"/>
      <c r="X55" s="29"/>
      <c r="Y55" s="7"/>
    </row>
    <row r="56" spans="15:25" ht="16.5" x14ac:dyDescent="0.3">
      <c r="S56" s="10"/>
      <c r="T56" s="10"/>
      <c r="U56" s="42" t="s">
        <v>33</v>
      </c>
      <c r="V56" s="46">
        <f>V53*0.025/12</f>
        <v>4591.666666666667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2024-03-13T11:04:22Z</dcterms:modified>
</cp:coreProperties>
</file>