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C:\Users\VASTUKALA-22\Downloads\04.03.2024\04.03.2024\Nemchand Ramji savla\"/>
    </mc:Choice>
  </mc:AlternateContent>
  <xr:revisionPtr revIDLastSave="0" documentId="13_ncr:1_{48B326BE-52D6-4469-8216-F6B89B89C9CB}" xr6:coauthVersionLast="45" xr6:coauthVersionMax="45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Q4" i="4"/>
  <c r="C12" i="25" l="1"/>
  <c r="C13" i="25" s="1"/>
  <c r="D13" i="25" s="1"/>
  <c r="C20" i="25"/>
  <c r="C17" i="25"/>
  <c r="E17" i="25" s="1"/>
  <c r="C16" i="25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Q6" i="4" s="1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B4" i="4"/>
  <c r="C4" i="4" s="1"/>
  <c r="D4" i="4" s="1"/>
  <c r="J4" i="4"/>
  <c r="I4" i="4"/>
  <c r="E4" i="4"/>
  <c r="Q3" i="4"/>
  <c r="B3" i="4" s="1"/>
  <c r="C3" i="4" s="1"/>
  <c r="D3" i="4" s="1"/>
  <c r="J3" i="4"/>
  <c r="I3" i="4"/>
  <c r="E3" i="4"/>
  <c r="Q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9" i="4"/>
  <c r="G31" i="4"/>
  <c r="G33" i="4" s="1"/>
  <c r="H16" i="4" l="1"/>
  <c r="F16" i="4"/>
  <c r="G16" i="4"/>
  <c r="H31" i="4"/>
  <c r="G32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<sst xmlns="http://schemas.openxmlformats.org/spreadsheetml/2006/main" count="127" uniqueCount="86">
  <si>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</si>
  <si>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</si>
  <si>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</si>
  <si>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</si>
  <si>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</si>
  <si>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</si>
  <si>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</si>
  <si>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</si>
  <si>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</si>
  <si>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</si>
  <si>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</si>
  <si>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</si>
  <si>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</si>
  <si>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</si>
  <si>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</si>
  <si>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</si>
  <si>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</si>
  <si>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</si>
  <si>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</si>
  <si>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</si>
  <si>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</si>
  <si>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</si>
  <si>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</si>
  <si>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</si>
  <si>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</si>
  <si>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</si>
  <si>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</si>
  <si>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</si>
  <si>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</si>
  <si>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</si>
  <si>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</si>
  <si>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</si>
  <si>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</si>
  <si>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</si>
  <si>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</si>
  <si>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</si>
  <si>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</si>
  <si>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</si>
  <si>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</si>
  <si>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</si>
  <si>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</si>
  <si>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</si>
  <si>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</si>
  <si>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</si>
  <si>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</si>
  <si>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</si>
  <si>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</si>
  <si>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</si>
  <si>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</si>
  <si>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</si>
  <si>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</si>
  <si>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</si>
  <si>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</si>
  <si>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</si>
  <si>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</si>
  <si>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</si>
  <si>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</si>
  <si>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</si>
  <si>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</si>
  <si>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</si>
  <si>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</si>
  <si>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</si>
  <si>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</si>
  <si>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</si>
  <si>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</si>
  <si>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</si>
  <si>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</si>
  <si>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</si>
  <si>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</si>
  <si>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</si>
  <si>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</si>
  <si>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</si>
  <si>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</si>
  <si>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</si>
  <si>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</si>
  <si>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>BUA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</si>
  <si>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</si>
  <si>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</si>
  <si>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</si>
  <si>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</si>
  <si>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</si>
  <si>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</si>
  <si>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</si>
  <si>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</si>
  <si>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ACA</t>
  </si>
  <si>
    <t>IGR-14.12.23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</si>
</sst>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0" borderId="4" xfId="0" applyFont="1" applyBorder="1"/>
    <xf numFmtId="43" fontId="2" fillId="0" borderId="0" xfId="1" applyFont="1" applyBorder="1"/>
    <xf numFmtId="0" fontId="12" fillId="0" borderId="0" xfId="0" applyFont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39</xdr:row>
      <xdr:rowOff>151486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F0ED5-89E2-4393-B1E5-2CAA3A7A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6EA17-0D85-4F57-82D7-2A5BD9010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229DA-B9B2-4912-8197-0AE21292D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109670</xdr:colOff>
      <xdr:row>48</xdr:row>
      <xdr:rowOff>75369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7DFDF-5E52-4D4B-A801-737FC88D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C12" sqref="C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78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276140.92599999998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305540.92599999998</v>
      </c>
      <c r="D9" s="59" t="s">
        <v>62</v>
      </c>
      <c r="E9" s="60">
        <f>C9/10.764</f>
        <v>28385.444630248978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2010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14</v>
      </c>
      <c r="D13" s="66">
        <f>D12-C13</f>
        <v>86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5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2">
        <f t="shared" si="6"/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>
        <f t="shared" si="6"/>
        <v>0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51">
        <f>SUM(N5:N15)</f>
        <v>0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51">
        <f>N16*10.764</f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abSelected="1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9" max="9" width="16.7109375" bestFit="1" customWidth="1"/>
  </cols>
  <sheetData>
    <row r="1" spans="1:9" x14ac:dyDescent="0.25">
      <c r="A1" s="11"/>
      <c r="B1" s="12"/>
      <c r="C1" s="13"/>
      <c r="D1" s="14"/>
    </row>
    <row r="2" spans="1:9" x14ac:dyDescent="0.25">
      <c r="A2" s="15"/>
      <c r="D2" s="17"/>
    </row>
    <row r="3" spans="1:9" x14ac:dyDescent="0.25">
      <c r="A3" s="15" t="s">
        <v>13</v>
      </c>
      <c r="B3" s="18"/>
      <c r="C3" s="19">
        <v>34000</v>
      </c>
      <c r="D3" s="20" t="s">
        <v>76</v>
      </c>
      <c r="E3" t="s">
        <v>75</v>
      </c>
    </row>
    <row r="4" spans="1:9" ht="30" x14ac:dyDescent="0.25">
      <c r="A4" s="21" t="s">
        <v>14</v>
      </c>
      <c r="B4" s="18"/>
      <c r="C4" s="19">
        <v>2700</v>
      </c>
      <c r="D4" s="22"/>
    </row>
    <row r="5" spans="1:9" x14ac:dyDescent="0.25">
      <c r="A5" s="15" t="s">
        <v>15</v>
      </c>
      <c r="B5" s="18"/>
      <c r="C5" s="19">
        <f>C3-C4</f>
        <v>31300</v>
      </c>
      <c r="D5" s="22"/>
    </row>
    <row r="6" spans="1:9" x14ac:dyDescent="0.25">
      <c r="A6" s="15" t="s">
        <v>16</v>
      </c>
      <c r="B6" s="18"/>
      <c r="C6" s="19">
        <f>C4</f>
        <v>2700</v>
      </c>
      <c r="D6" s="22"/>
    </row>
    <row r="7" spans="1:9" x14ac:dyDescent="0.25">
      <c r="A7" s="15" t="s">
        <v>17</v>
      </c>
      <c r="B7" s="23"/>
      <c r="C7" s="24">
        <f>D7-D8</f>
        <v>14</v>
      </c>
      <c r="D7" s="24">
        <v>2024</v>
      </c>
    </row>
    <row r="8" spans="1:9" x14ac:dyDescent="0.25">
      <c r="A8" s="15" t="s">
        <v>18</v>
      </c>
      <c r="B8" s="23"/>
      <c r="C8" s="24">
        <f>C9-C7</f>
        <v>46</v>
      </c>
      <c r="D8" s="24">
        <v>2010</v>
      </c>
    </row>
    <row r="9" spans="1:9" x14ac:dyDescent="0.25">
      <c r="A9" s="15" t="s">
        <v>19</v>
      </c>
      <c r="B9" s="23"/>
      <c r="C9" s="24">
        <v>60</v>
      </c>
      <c r="D9" s="24"/>
    </row>
    <row r="10" spans="1:9" ht="30" x14ac:dyDescent="0.25">
      <c r="A10" s="21" t="s">
        <v>20</v>
      </c>
      <c r="B10" s="23"/>
      <c r="C10" s="24">
        <f>90*C7/C9</f>
        <v>21</v>
      </c>
      <c r="D10" s="24"/>
      <c r="I10" s="72"/>
    </row>
    <row r="11" spans="1:9" ht="15.75" x14ac:dyDescent="0.25">
      <c r="A11" s="15"/>
      <c r="B11" s="25"/>
      <c r="C11" s="26">
        <f>C10%</f>
        <v>0.21</v>
      </c>
      <c r="D11" s="26"/>
      <c r="I11" s="72"/>
    </row>
    <row r="12" spans="1:9" ht="15.75" x14ac:dyDescent="0.25">
      <c r="A12" s="15" t="s">
        <v>21</v>
      </c>
      <c r="B12" s="18"/>
      <c r="C12" s="19">
        <f>C6*C11</f>
        <v>567</v>
      </c>
      <c r="D12" s="22"/>
      <c r="I12" s="72"/>
    </row>
    <row r="13" spans="1:9" ht="15.75" x14ac:dyDescent="0.25">
      <c r="A13" s="15" t="s">
        <v>22</v>
      </c>
      <c r="B13" s="18"/>
      <c r="C13" s="19">
        <f>C6-C12</f>
        <v>2133</v>
      </c>
      <c r="D13" s="22"/>
      <c r="I13" s="72"/>
    </row>
    <row r="14" spans="1:9" ht="15.75" x14ac:dyDescent="0.25">
      <c r="A14" s="15" t="s">
        <v>15</v>
      </c>
      <c r="B14" s="18"/>
      <c r="C14" s="19">
        <f>C5</f>
        <v>31300</v>
      </c>
      <c r="D14" s="22"/>
      <c r="I14" s="72"/>
    </row>
    <row r="15" spans="1:9" ht="15.75" x14ac:dyDescent="0.25">
      <c r="B15" s="18"/>
      <c r="C15" s="19"/>
      <c r="D15" s="22"/>
      <c r="I15" s="72"/>
    </row>
    <row r="16" spans="1:9" x14ac:dyDescent="0.25">
      <c r="A16" s="27" t="s">
        <v>23</v>
      </c>
      <c r="B16" s="28"/>
      <c r="C16" s="20">
        <f>C14+C13</f>
        <v>33433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BUA</v>
      </c>
      <c r="B18" s="7"/>
      <c r="C18" s="29">
        <v>900</v>
      </c>
      <c r="D18" s="24"/>
    </row>
    <row r="19" spans="1:4" x14ac:dyDescent="0.25">
      <c r="A19" s="70" t="s">
        <v>73</v>
      </c>
      <c r="B19" s="6"/>
      <c r="C19" s="30">
        <f>C18*C16</f>
        <v>30089700</v>
      </c>
      <c r="D19" s="31"/>
    </row>
    <row r="20" spans="1:4" x14ac:dyDescent="0.25">
      <c r="A20" s="70" t="s">
        <v>24</v>
      </c>
      <c r="B20" s="6"/>
      <c r="C20" s="30">
        <f>C19*90%</f>
        <v>27080730</v>
      </c>
      <c r="D20" s="30"/>
    </row>
    <row r="21" spans="1:4" x14ac:dyDescent="0.25">
      <c r="A21" s="70" t="s">
        <v>25</v>
      </c>
      <c r="B21" s="6"/>
      <c r="C21" s="30">
        <f>C19*80%</f>
        <v>24071760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2430000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62686.875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workbookViewId="0">
      <selection activeCell="P12" sqref="P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750</v>
      </c>
      <c r="C2" s="4">
        <f t="shared" ref="C2:C15" si="1">B2*1.2</f>
        <v>900</v>
      </c>
      <c r="D2" s="4">
        <f t="shared" ref="D2:D15" si="2">C2*1.2</f>
        <v>1080</v>
      </c>
      <c r="E2" s="5">
        <f t="shared" ref="E2:E15" si="3">R2</f>
        <v>30000000</v>
      </c>
      <c r="F2" s="73">
        <f t="shared" ref="F2:F15" si="4">ROUND((E2/B2),0)</f>
        <v>40000</v>
      </c>
      <c r="G2" s="73">
        <f t="shared" ref="G2:G15" si="5">ROUND((E2/C2),0)</f>
        <v>33333</v>
      </c>
      <c r="H2" s="73">
        <f t="shared" ref="H2:H15" si="6">ROUND((E2/D2),0)</f>
        <v>27778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v>900</v>
      </c>
      <c r="Q2" s="7">
        <f t="shared" ref="Q2:Q15" si="9">P2/1.2</f>
        <v>750</v>
      </c>
      <c r="R2" s="74">
        <v>30000000</v>
      </c>
      <c r="S2" s="2" t="s">
        <v>85</v>
      </c>
    </row>
    <row r="3" spans="1:19" x14ac:dyDescent="0.25">
      <c r="A3" s="4">
        <v>2</v>
      </c>
      <c r="B3" s="4">
        <f t="shared" si="0"/>
        <v>744.16666666666674</v>
      </c>
      <c r="C3" s="4">
        <f t="shared" si="1"/>
        <v>893.00000000000011</v>
      </c>
      <c r="D3" s="4">
        <f t="shared" si="2"/>
        <v>1071.6000000000001</v>
      </c>
      <c r="E3" s="5">
        <f t="shared" si="3"/>
        <v>31500000</v>
      </c>
      <c r="F3" s="73">
        <f t="shared" si="4"/>
        <v>42329</v>
      </c>
      <c r="G3" s="73">
        <f t="shared" si="5"/>
        <v>35274</v>
      </c>
      <c r="H3" s="73">
        <f t="shared" si="6"/>
        <v>29395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893</v>
      </c>
      <c r="Q3" s="7">
        <f t="shared" si="9"/>
        <v>744.16666666666674</v>
      </c>
      <c r="R3" s="74">
        <v>31500000</v>
      </c>
      <c r="S3" s="2"/>
    </row>
    <row r="4" spans="1:19" x14ac:dyDescent="0.25">
      <c r="A4" s="4">
        <v>3</v>
      </c>
      <c r="B4" s="4">
        <f t="shared" si="0"/>
        <v>809.16666666666674</v>
      </c>
      <c r="C4" s="4">
        <f t="shared" si="1"/>
        <v>971</v>
      </c>
      <c r="D4" s="4">
        <f t="shared" si="2"/>
        <v>1165.2</v>
      </c>
      <c r="E4" s="5">
        <f t="shared" si="3"/>
        <v>31700000</v>
      </c>
      <c r="F4" s="73">
        <f t="shared" si="4"/>
        <v>39176</v>
      </c>
      <c r="G4" s="73">
        <f t="shared" si="5"/>
        <v>32647</v>
      </c>
      <c r="H4" s="73">
        <f t="shared" si="6"/>
        <v>27206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971</v>
      </c>
      <c r="Q4" s="7">
        <f t="shared" si="9"/>
        <v>809.16666666666674</v>
      </c>
      <c r="R4" s="74">
        <v>31700000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ref="P5:P15" si="10">O5/1.2</f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/>
    <row r="24" spans="1:19" s="10" customFormat="1" x14ac:dyDescent="0.25"/>
    <row r="25" spans="1:19" s="10" customFormat="1" x14ac:dyDescent="0.25"/>
    <row r="26" spans="1:19" s="10" customFormat="1" x14ac:dyDescent="0.25"/>
    <row r="27" spans="1:19" s="10" customFormat="1" x14ac:dyDescent="0.25"/>
    <row r="28" spans="1:19" s="10" customFormat="1" x14ac:dyDescent="0.25">
      <c r="C28" s="68" t="s">
        <v>74</v>
      </c>
      <c r="D28" s="68"/>
      <c r="F28" s="53" t="s">
        <v>84</v>
      </c>
      <c r="G28" s="53">
        <v>750</v>
      </c>
      <c r="I28" s="65"/>
      <c r="J28" s="65"/>
    </row>
    <row r="29" spans="1:19" s="10" customFormat="1" x14ac:dyDescent="0.25">
      <c r="C29" s="68" t="s">
        <v>1</v>
      </c>
      <c r="D29" s="68"/>
      <c r="F29" s="53" t="s">
        <v>71</v>
      </c>
      <c r="G29" s="53">
        <v>900</v>
      </c>
      <c r="H29" s="10">
        <f>G29/G28</f>
        <v>1.2</v>
      </c>
      <c r="I29" s="65"/>
      <c r="J29" s="65"/>
    </row>
    <row r="30" spans="1:19" s="10" customFormat="1" x14ac:dyDescent="0.25">
      <c r="F30" s="53" t="s">
        <v>72</v>
      </c>
      <c r="G30" s="53"/>
      <c r="I30" s="65"/>
      <c r="J30" s="65"/>
    </row>
    <row r="31" spans="1:19" s="10" customFormat="1" x14ac:dyDescent="0.25">
      <c r="C31" s="69"/>
      <c r="D31" s="69"/>
      <c r="F31" s="69" t="s">
        <v>73</v>
      </c>
      <c r="G31" s="69">
        <f>G29*G30</f>
        <v>0</v>
      </c>
      <c r="H31" s="10" t="e">
        <f>G31/D29</f>
        <v>#DIV/0!</v>
      </c>
      <c r="I31" s="71"/>
      <c r="J31" s="71"/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  <c r="I32" s="71"/>
      <c r="J32" s="71"/>
    </row>
    <row r="33" spans="3:10" s="10" customFormat="1" x14ac:dyDescent="0.25">
      <c r="C33" s="69"/>
      <c r="D33" s="69"/>
      <c r="F33" s="69" t="s">
        <v>25</v>
      </c>
      <c r="G33" s="69">
        <f>G31*80%</f>
        <v>0</v>
      </c>
      <c r="I33" s="71"/>
      <c r="J33" s="71"/>
    </row>
    <row r="34" spans="3:10" s="10" customFormat="1" x14ac:dyDescent="0.25">
      <c r="C34" s="69"/>
      <c r="D34" s="69"/>
      <c r="I34" s="65"/>
      <c r="J34" s="65"/>
    </row>
    <row r="35" spans="3:10" s="10" customFormat="1" x14ac:dyDescent="0.25">
      <c r="C35" s="69"/>
      <c r="D35" s="69"/>
      <c r="I35" s="65"/>
      <c r="J35" s="65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>
      <selection activeCell="J39" sqref="J3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2024-03-05T05:26:46Z</dcterms:modified>
</cp:coreProperties>
</file>