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Vanaja Shrinivasrao Dasi\"/>
    </mc:Choice>
  </mc:AlternateContent>
  <xr:revisionPtr revIDLastSave="0" documentId="13_ncr:1_{FCB8439C-6CC0-4CC9-A7E4-79DC6184B48D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5" i="4" l="1"/>
  <c r="G84" i="23" l="1"/>
  <c r="G23" i="23"/>
  <c r="G8" i="23"/>
  <c r="G7" i="23"/>
  <c r="G10" i="23" s="1"/>
  <c r="G11" i="23" s="1"/>
  <c r="G6" i="23"/>
  <c r="G5" i="23"/>
  <c r="G14" i="23" s="1"/>
  <c r="Q4" i="4"/>
  <c r="Q3" i="4"/>
  <c r="G31" i="4"/>
  <c r="Q2" i="4"/>
  <c r="I29" i="4"/>
  <c r="G12" i="23" l="1"/>
  <c r="G13" i="23" s="1"/>
  <c r="G16" i="23" s="1"/>
  <c r="G19" i="23" s="1"/>
  <c r="C5" i="25"/>
  <c r="C4" i="25"/>
  <c r="C3" i="25"/>
  <c r="P2" i="4"/>
  <c r="P3" i="4"/>
  <c r="B3" i="4" s="1"/>
  <c r="C3" i="4" s="1"/>
  <c r="D3" i="4" s="1"/>
  <c r="P4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20" i="23" l="1"/>
  <c r="G25" i="23"/>
  <c r="G21" i="23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<sst xmlns="http://schemas.openxmlformats.org/spreadsheetml/2006/main" count="136" uniqueCount="89">
  <si>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</si>
  <si>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</si>
  <si>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</si>
  <si>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</si>
  <si>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</si>
  <si>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</si>
  <si>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</si>
  <si>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</si>
  <si>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</si>
  <si>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</si>
  <si>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</si>
  <si>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</si>
  <si>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</si>
  <si>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</si>
  <si>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</si>
  <si>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</si>
  <si>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</si>
  <si>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</si>
  <si>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</si>
  <si>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</si>
  <si>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</si>
  <si>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</si>
  <si>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</si>
  <si>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</si>
  <si>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</si>
  <si>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</si>
  <si>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</si>
  <si>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</si>
  <si>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</si>
  <si>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</si>
  <si>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</si>
  <si>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</si>
  <si>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</si>
  <si>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</si>
  <si>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</si>
  <si>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</si>
  <si>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</si>
  <si>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</si>
  <si>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</si>
  <si>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</si>
  <si>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</si>
  <si>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</si>
  <si>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</si>
  <si>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</si>
  <si>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</si>
  <si>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</si>
  <si>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</si>
  <si>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</si>
  <si>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</si>
  <si>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</si>
  <si>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</si>
  <si>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</si>
  <si>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</si>
  <si>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</si>
  <si>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</si>
  <si>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</si>
  <si>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</si>
  <si>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</si>
  <si>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</si>
  <si>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</si>
  <si>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</si>
  <si>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</si>
  <si>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</si>
  <si>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</si>
  <si>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</si>
  <si>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</si>
  <si>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</si>
  <si>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</si>
  <si>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</si>
  <si>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</si>
  <si>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</si>
  <si>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</si>
  <si>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</si>
  <si>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</si>
  <si>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</si>
  <si>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</si>
  <si>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</si>
  <si>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</si>
  <si>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</si>
  <si>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</si>
  <si>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</si>
  <si>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</si>
  <si>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</si>
  <si>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22.02.2024</t>
  </si>
  <si>
    <t>ACA</t>
  </si>
  <si>
    <t>IGR-28.02.24</t>
  </si>
  <si>
    <t>IGR-17.01.24</t>
  </si>
  <si>
    <t>IGR-22.12.23</t>
  </si>
  <si>
    <t>Flat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</si>
</sst>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1" applyFont="1" applyBorder="1"/>
    <xf numFmtId="43" fontId="2" fillId="0" borderId="0" xfId="0" applyNumberFormat="1" applyFont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3B7F72-A7F9-4E25-BB7F-3520B57ED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04E9FE-EDA1-40A4-ACAA-B9BC4B2CB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341798-BB73-4EA3-8867-3DBBFE46A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221318</xdr:colOff>
      <xdr:row>48</xdr:row>
      <xdr:rowOff>67914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9F7F9B-B897-4968-899E-CD4335102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70918" cy="8878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11824</xdr:colOff>
      <xdr:row>46</xdr:row>
      <xdr:rowOff>163171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BFB0A7-F404-440B-AF28-BE984F9E8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71024" cy="89261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202010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D472F9-FA61-484B-BD29-80959FF15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22810" cy="8821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544958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D5134F-5876-4452-953E-CD15FA17F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5758" cy="88690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516379</xdr:colOff>
      <xdr:row>46</xdr:row>
      <xdr:rowOff>125065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CD78DF-C86B-4A1E-8702-4B2BD67D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37179" cy="88880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544958</xdr:colOff>
      <xdr:row>46</xdr:row>
      <xdr:rowOff>67907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173950-8B24-4553-A47D-8E6A6208C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5758" cy="8830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Z21" sqref="Z2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I84"/>
  <sheetViews>
    <sheetView tabSelected="1" workbookViewId="0">
      <selection activeCell="J31" sqref="J31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6" customWidth="1"/>
    <col min="4" max="4" width="14.28515625" style="16" bestFit="1" customWidth="1"/>
    <col min="5" max="6" width="14.28515625" customWidth="1"/>
    <col min="7" max="7" width="17.140625" style="16" customWidth="1"/>
    <col min="8" max="8" width="14.28515625" style="16" bestFit="1" customWidth="1"/>
    <col min="9" max="9" width="14.28515625" bestFit="1" customWidth="1"/>
  </cols>
  <sheetData>
    <row r="1" spans="1:9" x14ac:dyDescent="0.25">
      <c r="A1" s="11"/>
      <c r="B1" s="12"/>
      <c r="C1" s="13"/>
      <c r="D1" s="14"/>
      <c r="G1" s="13"/>
      <c r="H1" s="14"/>
    </row>
    <row r="2" spans="1:9" x14ac:dyDescent="0.25">
      <c r="A2" s="15"/>
      <c r="D2" s="17"/>
      <c r="H2" s="17"/>
    </row>
    <row r="3" spans="1:9" x14ac:dyDescent="0.25">
      <c r="A3" s="15" t="s">
        <v>13</v>
      </c>
      <c r="B3" s="18"/>
      <c r="C3" s="19">
        <v>27000</v>
      </c>
      <c r="D3" s="22" t="s">
        <v>75</v>
      </c>
      <c r="E3" s="6" t="s">
        <v>84</v>
      </c>
      <c r="F3" s="6"/>
      <c r="G3" s="19">
        <v>27000</v>
      </c>
      <c r="H3" s="22" t="s">
        <v>75</v>
      </c>
      <c r="I3" s="6" t="s">
        <v>84</v>
      </c>
    </row>
    <row r="4" spans="1:9" ht="30" x14ac:dyDescent="0.25">
      <c r="A4" s="21" t="s">
        <v>14</v>
      </c>
      <c r="B4" s="18"/>
      <c r="C4" s="19">
        <v>2700</v>
      </c>
      <c r="D4" s="22"/>
      <c r="G4" s="19">
        <v>2700</v>
      </c>
      <c r="H4" s="22"/>
    </row>
    <row r="5" spans="1:9" x14ac:dyDescent="0.25">
      <c r="A5" s="15" t="s">
        <v>15</v>
      </c>
      <c r="B5" s="18"/>
      <c r="C5" s="19">
        <f>C3-C4</f>
        <v>24300</v>
      </c>
      <c r="D5" s="22"/>
      <c r="G5" s="19">
        <f>G3-G4</f>
        <v>24300</v>
      </c>
      <c r="H5" s="22"/>
    </row>
    <row r="6" spans="1:9" x14ac:dyDescent="0.25">
      <c r="A6" s="15" t="s">
        <v>16</v>
      </c>
      <c r="B6" s="18"/>
      <c r="C6" s="19">
        <f>C4</f>
        <v>2700</v>
      </c>
      <c r="D6" s="22"/>
      <c r="G6" s="19">
        <f>G4</f>
        <v>2700</v>
      </c>
      <c r="H6" s="22"/>
    </row>
    <row r="7" spans="1:9" x14ac:dyDescent="0.25">
      <c r="A7" s="15" t="s">
        <v>17</v>
      </c>
      <c r="B7" s="23"/>
      <c r="C7" s="24">
        <f>D7-D8</f>
        <v>0</v>
      </c>
      <c r="D7" s="24">
        <v>2024</v>
      </c>
      <c r="G7" s="24">
        <f>H7-H8</f>
        <v>0</v>
      </c>
      <c r="H7" s="24">
        <v>2024</v>
      </c>
    </row>
    <row r="8" spans="1:9" x14ac:dyDescent="0.25">
      <c r="A8" s="15" t="s">
        <v>18</v>
      </c>
      <c r="B8" s="23"/>
      <c r="C8" s="24">
        <f>C9-C7</f>
        <v>60</v>
      </c>
      <c r="D8" s="24">
        <v>2024</v>
      </c>
      <c r="G8" s="24">
        <f>G9-G7</f>
        <v>60</v>
      </c>
      <c r="H8" s="24">
        <v>2024</v>
      </c>
    </row>
    <row r="9" spans="1:9" x14ac:dyDescent="0.25">
      <c r="A9" s="15" t="s">
        <v>19</v>
      </c>
      <c r="B9" s="23"/>
      <c r="C9" s="24">
        <v>60</v>
      </c>
      <c r="D9" s="24"/>
      <c r="G9" s="24">
        <v>60</v>
      </c>
      <c r="H9" s="24"/>
    </row>
    <row r="10" spans="1:9" ht="30" x14ac:dyDescent="0.25">
      <c r="A10" s="21" t="s">
        <v>20</v>
      </c>
      <c r="B10" s="23"/>
      <c r="C10" s="24">
        <f>90*C7/C9</f>
        <v>0</v>
      </c>
      <c r="D10" s="24"/>
      <c r="G10" s="24">
        <f>90*G7/G9</f>
        <v>0</v>
      </c>
      <c r="H10" s="24"/>
    </row>
    <row r="11" spans="1:9" x14ac:dyDescent="0.25">
      <c r="A11" s="15"/>
      <c r="B11" s="25"/>
      <c r="C11" s="26">
        <f>C10%</f>
        <v>0</v>
      </c>
      <c r="D11" s="26"/>
      <c r="G11" s="26">
        <f>G10%</f>
        <v>0</v>
      </c>
      <c r="H11" s="26"/>
    </row>
    <row r="12" spans="1:9" x14ac:dyDescent="0.25">
      <c r="A12" s="15" t="s">
        <v>21</v>
      </c>
      <c r="B12" s="18"/>
      <c r="C12" s="19">
        <f>C6*C11</f>
        <v>0</v>
      </c>
      <c r="D12" s="22"/>
      <c r="G12" s="19">
        <f>G6*G11</f>
        <v>0</v>
      </c>
      <c r="H12" s="22"/>
    </row>
    <row r="13" spans="1:9" x14ac:dyDescent="0.25">
      <c r="A13" s="15" t="s">
        <v>22</v>
      </c>
      <c r="B13" s="18"/>
      <c r="C13" s="19">
        <f>C6-C12</f>
        <v>2700</v>
      </c>
      <c r="D13" s="22"/>
      <c r="G13" s="19">
        <f>G6-G12</f>
        <v>2700</v>
      </c>
      <c r="H13" s="22"/>
    </row>
    <row r="14" spans="1:9" x14ac:dyDescent="0.25">
      <c r="A14" s="15" t="s">
        <v>15</v>
      </c>
      <c r="B14" s="18"/>
      <c r="C14" s="19">
        <f>C5</f>
        <v>24300</v>
      </c>
      <c r="D14" s="22"/>
      <c r="G14" s="19">
        <f>G5</f>
        <v>24300</v>
      </c>
      <c r="H14" s="22"/>
    </row>
    <row r="15" spans="1:9" x14ac:dyDescent="0.25">
      <c r="B15" s="18"/>
      <c r="C15" s="19"/>
      <c r="D15" s="22"/>
      <c r="G15" s="19"/>
      <c r="H15" s="22"/>
    </row>
    <row r="16" spans="1:9" x14ac:dyDescent="0.25">
      <c r="A16" s="27" t="s">
        <v>23</v>
      </c>
      <c r="B16" s="28"/>
      <c r="C16" s="20">
        <f>C14+C13</f>
        <v>27000</v>
      </c>
      <c r="D16" s="22"/>
      <c r="G16" s="20">
        <f>G14+G13</f>
        <v>27000</v>
      </c>
      <c r="H16" s="22"/>
    </row>
    <row r="17" spans="1:9" x14ac:dyDescent="0.25">
      <c r="A17" t="s">
        <v>88</v>
      </c>
      <c r="B17" s="23"/>
      <c r="C17" s="24">
        <v>1605</v>
      </c>
      <c r="D17" s="24"/>
      <c r="G17" s="24">
        <v>1603</v>
      </c>
      <c r="H17" s="24"/>
    </row>
    <row r="18" spans="1:9" x14ac:dyDescent="0.25">
      <c r="A18" s="71" t="str">
        <f>E3</f>
        <v>ACA</v>
      </c>
      <c r="B18" s="7"/>
      <c r="C18" s="29">
        <v>647</v>
      </c>
      <c r="D18" s="24"/>
      <c r="G18" s="29">
        <v>548</v>
      </c>
      <c r="H18" s="24"/>
    </row>
    <row r="19" spans="1:9" x14ac:dyDescent="0.25">
      <c r="A19" s="15" t="s">
        <v>73</v>
      </c>
      <c r="B19" s="6"/>
      <c r="C19" s="30">
        <f>C18*C16</f>
        <v>17469000</v>
      </c>
      <c r="D19" s="72"/>
      <c r="E19" s="73"/>
      <c r="F19" s="73"/>
      <c r="G19" s="30">
        <f>G18*G16</f>
        <v>14796000</v>
      </c>
      <c r="H19" s="72"/>
      <c r="I19" s="65"/>
    </row>
    <row r="20" spans="1:9" x14ac:dyDescent="0.25">
      <c r="A20" s="15" t="s">
        <v>24</v>
      </c>
      <c r="C20" s="31">
        <f>C19*90%</f>
        <v>15722100</v>
      </c>
      <c r="D20" s="30"/>
      <c r="G20" s="31">
        <f>G19*90%</f>
        <v>13316400</v>
      </c>
      <c r="H20" s="30"/>
    </row>
    <row r="21" spans="1:9" x14ac:dyDescent="0.25">
      <c r="A21" s="15" t="s">
        <v>25</v>
      </c>
      <c r="C21" s="31">
        <f>C19*80%</f>
        <v>13975200</v>
      </c>
      <c r="D21" s="31"/>
      <c r="G21" s="31">
        <f>G19*80%</f>
        <v>11836800</v>
      </c>
      <c r="H21" s="31"/>
    </row>
    <row r="22" spans="1:9" x14ac:dyDescent="0.25">
      <c r="A22" s="15"/>
      <c r="D22" s="24"/>
      <c r="H22" s="24"/>
    </row>
    <row r="23" spans="1:9" x14ac:dyDescent="0.25">
      <c r="A23" s="32" t="s">
        <v>26</v>
      </c>
      <c r="B23" s="33"/>
      <c r="C23" s="34">
        <f>C4*C18</f>
        <v>1746900</v>
      </c>
      <c r="D23" s="34"/>
      <c r="G23" s="34">
        <f>G4*G18</f>
        <v>1479600</v>
      </c>
      <c r="H23" s="34"/>
    </row>
    <row r="24" spans="1:9" x14ac:dyDescent="0.25">
      <c r="A24" s="15" t="s">
        <v>27</v>
      </c>
    </row>
    <row r="25" spans="1:9" x14ac:dyDescent="0.25">
      <c r="A25" s="35" t="s">
        <v>28</v>
      </c>
      <c r="B25" s="16"/>
      <c r="C25" s="31">
        <f>C19*0.025/12</f>
        <v>36393.75</v>
      </c>
      <c r="D25" s="31"/>
      <c r="G25" s="31">
        <f>G19*0.025/12</f>
        <v>30825</v>
      </c>
      <c r="H25" s="31"/>
    </row>
    <row r="26" spans="1:9" x14ac:dyDescent="0.25">
      <c r="C26" s="31"/>
      <c r="D26" s="31"/>
      <c r="G26" s="31"/>
      <c r="H26" s="31"/>
    </row>
    <row r="27" spans="1:9" x14ac:dyDescent="0.25">
      <c r="C27" s="31"/>
      <c r="D27" s="31"/>
      <c r="G27" s="31"/>
      <c r="H27" s="31"/>
    </row>
    <row r="28" spans="1:9" x14ac:dyDescent="0.25">
      <c r="C28"/>
      <c r="D28"/>
      <c r="G28"/>
      <c r="H28"/>
    </row>
    <row r="29" spans="1:9" x14ac:dyDescent="0.25">
      <c r="C29"/>
      <c r="D29"/>
      <c r="G29"/>
      <c r="H29"/>
    </row>
    <row r="30" spans="1:9" x14ac:dyDescent="0.25">
      <c r="C30"/>
      <c r="D30"/>
      <c r="G30"/>
      <c r="H30"/>
    </row>
    <row r="31" spans="1:9" x14ac:dyDescent="0.25">
      <c r="C31"/>
      <c r="D31"/>
      <c r="G31"/>
      <c r="H31"/>
    </row>
    <row r="32" spans="1:9" x14ac:dyDescent="0.25">
      <c r="C32"/>
      <c r="D32"/>
      <c r="G32"/>
      <c r="H32"/>
    </row>
    <row r="33" spans="1:8" x14ac:dyDescent="0.25">
      <c r="C33"/>
      <c r="D33"/>
      <c r="G33"/>
      <c r="H33"/>
    </row>
    <row r="34" spans="1:8" x14ac:dyDescent="0.25">
      <c r="C34"/>
      <c r="D34"/>
      <c r="G34"/>
      <c r="H34"/>
    </row>
    <row r="35" spans="1:8" x14ac:dyDescent="0.25">
      <c r="C35"/>
      <c r="D35"/>
      <c r="G35"/>
      <c r="H35"/>
    </row>
    <row r="36" spans="1:8" x14ac:dyDescent="0.25">
      <c r="C36"/>
      <c r="D36"/>
      <c r="G36"/>
      <c r="H36"/>
    </row>
    <row r="37" spans="1:8" x14ac:dyDescent="0.25">
      <c r="C37"/>
      <c r="D37"/>
      <c r="G37"/>
      <c r="H37"/>
    </row>
    <row r="38" spans="1:8" x14ac:dyDescent="0.25">
      <c r="C38"/>
      <c r="D38"/>
      <c r="G38"/>
      <c r="H38"/>
    </row>
    <row r="39" spans="1:8" x14ac:dyDescent="0.25">
      <c r="C39"/>
      <c r="D39"/>
      <c r="G39"/>
      <c r="H39"/>
    </row>
    <row r="40" spans="1:8" x14ac:dyDescent="0.25">
      <c r="C40"/>
      <c r="D40"/>
      <c r="G40"/>
      <c r="H40"/>
    </row>
    <row r="46" spans="1:8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7" x14ac:dyDescent="0.25">
      <c r="C84" s="16">
        <f>C83*C82</f>
        <v>0</v>
      </c>
      <c r="G84" s="16">
        <f>G83*G82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529.37351999999998</v>
      </c>
      <c r="C2" s="4">
        <f t="shared" ref="C2:C16" si="1">B2*1.2</f>
        <v>635.24822399999994</v>
      </c>
      <c r="D2" s="4">
        <f t="shared" ref="D2:D16" si="2">C2*1.2</f>
        <v>762.29786879999995</v>
      </c>
      <c r="E2" s="5">
        <f t="shared" ref="E2:E16" si="3">R2</f>
        <v>12523810</v>
      </c>
      <c r="F2" s="4">
        <f t="shared" ref="F2:F15" si="4">ROUND((E2/B2),0)</f>
        <v>23658</v>
      </c>
      <c r="G2" s="4">
        <f t="shared" ref="G2:G15" si="5">ROUND((E2/C2),0)</f>
        <v>19715</v>
      </c>
      <c r="H2" s="4">
        <f t="shared" ref="H2:H15" si="6">ROUND((E2/D2),0)</f>
        <v>16429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49.18*10.764</f>
        <v>529.37351999999998</v>
      </c>
      <c r="R2" s="2">
        <v>12523810</v>
      </c>
      <c r="S2" s="2" t="s">
        <v>85</v>
      </c>
    </row>
    <row r="3" spans="1:19" x14ac:dyDescent="0.25">
      <c r="A3" s="4">
        <v>2</v>
      </c>
      <c r="B3" s="4">
        <f t="shared" si="0"/>
        <v>647.13167999999996</v>
      </c>
      <c r="C3" s="4">
        <f t="shared" si="1"/>
        <v>776.55801599999995</v>
      </c>
      <c r="D3" s="4">
        <f t="shared" si="2"/>
        <v>931.86961919999987</v>
      </c>
      <c r="E3" s="5">
        <f t="shared" si="3"/>
        <v>15667619</v>
      </c>
      <c r="F3" s="4">
        <f t="shared" si="4"/>
        <v>24211</v>
      </c>
      <c r="G3" s="4">
        <f t="shared" si="5"/>
        <v>20176</v>
      </c>
      <c r="H3" s="4">
        <f t="shared" si="6"/>
        <v>16813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60.12*10.764</f>
        <v>647.13167999999996</v>
      </c>
      <c r="R3" s="2">
        <v>15667619</v>
      </c>
      <c r="S3" s="2" t="s">
        <v>86</v>
      </c>
    </row>
    <row r="4" spans="1:19" x14ac:dyDescent="0.25">
      <c r="A4" s="4">
        <v>3</v>
      </c>
      <c r="B4" s="4">
        <f t="shared" si="0"/>
        <v>647.13167999999996</v>
      </c>
      <c r="C4" s="4">
        <f t="shared" si="1"/>
        <v>776.55801599999995</v>
      </c>
      <c r="D4" s="4">
        <f t="shared" si="2"/>
        <v>931.86961919999987</v>
      </c>
      <c r="E4" s="5">
        <f t="shared" si="3"/>
        <v>15742858</v>
      </c>
      <c r="F4" s="4">
        <f t="shared" si="4"/>
        <v>24327</v>
      </c>
      <c r="G4" s="4">
        <f t="shared" si="5"/>
        <v>20273</v>
      </c>
      <c r="H4" s="4">
        <f t="shared" si="6"/>
        <v>16894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60.12*10.764</f>
        <v>647.13167999999996</v>
      </c>
      <c r="R4" s="2">
        <v>15742858</v>
      </c>
      <c r="S4" s="2" t="s">
        <v>87</v>
      </c>
    </row>
    <row r="5" spans="1:19" x14ac:dyDescent="0.25">
      <c r="A5" s="4">
        <v>4</v>
      </c>
      <c r="B5" s="4">
        <f t="shared" si="0"/>
        <v>662.5</v>
      </c>
      <c r="C5" s="4">
        <f t="shared" si="1"/>
        <v>795</v>
      </c>
      <c r="D5" s="4">
        <f t="shared" si="2"/>
        <v>954</v>
      </c>
      <c r="E5" s="5">
        <f t="shared" si="3"/>
        <v>19500000</v>
      </c>
      <c r="F5" s="74">
        <f t="shared" si="4"/>
        <v>29434</v>
      </c>
      <c r="G5" s="74">
        <f t="shared" si="5"/>
        <v>24528</v>
      </c>
      <c r="H5" s="74">
        <f t="shared" si="6"/>
        <v>20440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v>795</v>
      </c>
      <c r="Q5" s="7">
        <f t="shared" ref="Q5" si="10">P5/1.2</f>
        <v>662.5</v>
      </c>
      <c r="R5" s="75">
        <v>19500000</v>
      </c>
      <c r="S5" s="2"/>
    </row>
    <row r="6" spans="1:19" x14ac:dyDescent="0.25">
      <c r="A6" s="4">
        <v>5</v>
      </c>
      <c r="B6" s="4">
        <f t="shared" si="0"/>
        <v>722</v>
      </c>
      <c r="C6" s="4">
        <f t="shared" si="1"/>
        <v>866.4</v>
      </c>
      <c r="D6" s="4">
        <f t="shared" si="2"/>
        <v>1039.6799999999998</v>
      </c>
      <c r="E6" s="5">
        <f t="shared" si="3"/>
        <v>21000000</v>
      </c>
      <c r="F6" s="74">
        <f t="shared" si="4"/>
        <v>29086</v>
      </c>
      <c r="G6" s="74">
        <f t="shared" si="5"/>
        <v>24238</v>
      </c>
      <c r="H6" s="74">
        <f t="shared" si="6"/>
        <v>20199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722</v>
      </c>
      <c r="R6" s="75">
        <v>21000000</v>
      </c>
      <c r="S6" s="2"/>
    </row>
    <row r="7" spans="1:19" x14ac:dyDescent="0.25">
      <c r="A7" s="4">
        <v>6</v>
      </c>
      <c r="B7" s="4">
        <f t="shared" si="0"/>
        <v>643</v>
      </c>
      <c r="C7" s="4">
        <f t="shared" si="1"/>
        <v>771.6</v>
      </c>
      <c r="D7" s="4">
        <f t="shared" si="2"/>
        <v>925.92</v>
      </c>
      <c r="E7" s="5">
        <f t="shared" si="3"/>
        <v>16500000</v>
      </c>
      <c r="F7" s="76">
        <f t="shared" si="4"/>
        <v>25661</v>
      </c>
      <c r="G7" s="76">
        <f t="shared" si="5"/>
        <v>21384</v>
      </c>
      <c r="H7" s="76">
        <f t="shared" si="6"/>
        <v>17820</v>
      </c>
      <c r="I7" s="76">
        <f t="shared" si="7"/>
        <v>0</v>
      </c>
      <c r="J7" s="76">
        <f t="shared" si="8"/>
        <v>0</v>
      </c>
      <c r="K7" s="77"/>
      <c r="L7" s="77"/>
      <c r="M7" s="77"/>
      <c r="N7" s="77"/>
      <c r="O7" s="77">
        <v>0</v>
      </c>
      <c r="P7" s="77">
        <f t="shared" si="9"/>
        <v>0</v>
      </c>
      <c r="Q7" s="77">
        <v>643</v>
      </c>
      <c r="R7" s="78">
        <v>16500000</v>
      </c>
      <c r="S7" s="2"/>
    </row>
    <row r="8" spans="1:19" x14ac:dyDescent="0.25">
      <c r="A8" s="4">
        <v>7</v>
      </c>
      <c r="B8" s="4">
        <f t="shared" si="0"/>
        <v>548</v>
      </c>
      <c r="C8" s="4">
        <f t="shared" si="1"/>
        <v>657.6</v>
      </c>
      <c r="D8" s="4">
        <f t="shared" si="2"/>
        <v>789.12</v>
      </c>
      <c r="E8" s="5">
        <f t="shared" si="3"/>
        <v>14500000</v>
      </c>
      <c r="F8" s="74">
        <f t="shared" si="4"/>
        <v>26460</v>
      </c>
      <c r="G8" s="74">
        <f t="shared" si="5"/>
        <v>22050</v>
      </c>
      <c r="H8" s="74">
        <f t="shared" si="6"/>
        <v>18375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548</v>
      </c>
      <c r="R8" s="75">
        <v>14500000</v>
      </c>
      <c r="S8" s="2"/>
    </row>
    <row r="9" spans="1:19" x14ac:dyDescent="0.25">
      <c r="A9" s="4">
        <v>8</v>
      </c>
      <c r="B9" s="4">
        <f t="shared" si="0"/>
        <v>643</v>
      </c>
      <c r="C9" s="4">
        <f t="shared" si="1"/>
        <v>771.6</v>
      </c>
      <c r="D9" s="4">
        <f t="shared" si="2"/>
        <v>925.92</v>
      </c>
      <c r="E9" s="5">
        <f t="shared" si="3"/>
        <v>16500000</v>
      </c>
      <c r="F9" s="76">
        <f t="shared" si="4"/>
        <v>25661</v>
      </c>
      <c r="G9" s="76">
        <f t="shared" si="5"/>
        <v>21384</v>
      </c>
      <c r="H9" s="76">
        <f t="shared" si="6"/>
        <v>17820</v>
      </c>
      <c r="I9" s="76">
        <f t="shared" si="7"/>
        <v>0</v>
      </c>
      <c r="J9" s="76">
        <f t="shared" si="8"/>
        <v>0</v>
      </c>
      <c r="K9" s="77"/>
      <c r="L9" s="77"/>
      <c r="M9" s="77"/>
      <c r="N9" s="77"/>
      <c r="O9" s="77">
        <v>0</v>
      </c>
      <c r="P9" s="77">
        <f t="shared" si="9"/>
        <v>0</v>
      </c>
      <c r="Q9" s="77">
        <v>643</v>
      </c>
      <c r="R9" s="78">
        <v>16500000</v>
      </c>
      <c r="S9" s="2"/>
    </row>
    <row r="10" spans="1:19" x14ac:dyDescent="0.25">
      <c r="A10" s="4">
        <v>9</v>
      </c>
      <c r="B10" s="4">
        <f t="shared" si="0"/>
        <v>563</v>
      </c>
      <c r="C10" s="4">
        <f t="shared" si="1"/>
        <v>675.6</v>
      </c>
      <c r="D10" s="4">
        <f t="shared" si="2"/>
        <v>810.72</v>
      </c>
      <c r="E10" s="5">
        <f t="shared" si="3"/>
        <v>17000000</v>
      </c>
      <c r="F10" s="74">
        <f t="shared" si="4"/>
        <v>30195</v>
      </c>
      <c r="G10" s="74">
        <f t="shared" si="5"/>
        <v>25163</v>
      </c>
      <c r="H10" s="74">
        <f t="shared" si="6"/>
        <v>20969</v>
      </c>
      <c r="I10" s="74">
        <f t="shared" si="7"/>
        <v>0</v>
      </c>
      <c r="J10" s="74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563</v>
      </c>
      <c r="R10" s="75">
        <v>17000000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C24" s="67" t="s">
        <v>74</v>
      </c>
      <c r="D24" s="67" t="s">
        <v>83</v>
      </c>
      <c r="F24" s="68"/>
    </row>
    <row r="25" spans="1:19" s="10" customFormat="1" x14ac:dyDescent="0.25">
      <c r="C25" s="67" t="s">
        <v>1</v>
      </c>
      <c r="D25" s="67">
        <v>12476190</v>
      </c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83</v>
      </c>
      <c r="F28" s="52" t="s">
        <v>84</v>
      </c>
      <c r="G28" s="52">
        <v>647</v>
      </c>
    </row>
    <row r="29" spans="1:19" s="10" customFormat="1" x14ac:dyDescent="0.25">
      <c r="C29" s="67" t="s">
        <v>1</v>
      </c>
      <c r="D29" s="67">
        <v>14857142</v>
      </c>
      <c r="F29" s="52" t="s">
        <v>71</v>
      </c>
      <c r="G29" s="52">
        <v>712</v>
      </c>
      <c r="H29" s="10">
        <f>G29/G28</f>
        <v>1.1004636785162287</v>
      </c>
      <c r="I29" s="10">
        <f>D29/G28</f>
        <v>22963.125193199383</v>
      </c>
    </row>
    <row r="30" spans="1:19" s="10" customFormat="1" x14ac:dyDescent="0.25">
      <c r="F30" s="52" t="s">
        <v>72</v>
      </c>
      <c r="G30" s="52">
        <v>27000</v>
      </c>
    </row>
    <row r="31" spans="1:19" s="10" customFormat="1" x14ac:dyDescent="0.25">
      <c r="C31" s="70"/>
      <c r="D31" s="70"/>
      <c r="F31" s="70" t="s">
        <v>73</v>
      </c>
      <c r="G31" s="70">
        <f>G28*G30</f>
        <v>17469000</v>
      </c>
      <c r="H31" s="10">
        <f>G31/D29</f>
        <v>1.1757981447575854</v>
      </c>
    </row>
    <row r="32" spans="1:19" s="10" customFormat="1" x14ac:dyDescent="0.25">
      <c r="C32" s="70"/>
      <c r="D32" s="70"/>
      <c r="F32" s="70" t="s">
        <v>24</v>
      </c>
      <c r="G32" s="70">
        <f>G31*90%</f>
        <v>15722100</v>
      </c>
    </row>
    <row r="33" spans="3:7" s="10" customFormat="1" x14ac:dyDescent="0.25">
      <c r="C33" s="70"/>
      <c r="D33" s="70"/>
      <c r="F33" s="70" t="s">
        <v>25</v>
      </c>
      <c r="G33" s="70">
        <f>G31*80%</f>
        <v>13975200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2024-03-02T10:21:00Z</dcterms:modified>
</cp:coreProperties>
</file>