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Project\Mahindra Vista Phase 1 - Kandivali\"/>
    </mc:Choice>
  </mc:AlternateContent>
  <xr:revisionPtr revIDLastSave="0" documentId="13_ncr:1_{54315991-7C84-44D1-ACF6-DCFCF0FAB4AC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A Wing" sheetId="57" r:id="rId1"/>
    <sheet name="B Wing" sheetId="82" r:id="rId2"/>
    <sheet name="C Wing" sheetId="83" r:id="rId3"/>
    <sheet name="Total" sheetId="79" r:id="rId4"/>
    <sheet name="Rera" sheetId="67" r:id="rId5"/>
    <sheet name="Typical Floor" sheetId="70" r:id="rId6"/>
    <sheet name="Rates" sheetId="72" r:id="rId7"/>
    <sheet name="IGR" sheetId="80" r:id="rId8"/>
    <sheet name="RR" sheetId="81" r:id="rId9"/>
  </sheets>
  <definedNames>
    <definedName name="_xlnm._FilterDatabase" localSheetId="0" hidden="1">'A Wing'!$A$1:$M$212</definedName>
    <definedName name="_xlnm.Print_Area" localSheetId="1">'B Wing'!$1:$1</definedName>
    <definedName name="_xlnm.Print_Area" localSheetId="2">'C Wing'!$A$1:$M$178</definedName>
  </definedNames>
  <calcPr calcId="191029"/>
</workbook>
</file>

<file path=xl/calcChain.xml><?xml version="1.0" encoding="utf-8"?>
<calcChain xmlns="http://schemas.openxmlformats.org/spreadsheetml/2006/main">
  <c r="J7" i="79" l="1"/>
  <c r="P18" i="80"/>
  <c r="O18" i="80"/>
  <c r="F19" i="80"/>
  <c r="G19" i="80" s="1"/>
  <c r="K19" i="80" s="1"/>
  <c r="J19" i="80"/>
  <c r="K18" i="80"/>
  <c r="G18" i="80"/>
  <c r="F18" i="80"/>
  <c r="J18" i="80" s="1"/>
  <c r="K17" i="80"/>
  <c r="G17" i="80"/>
  <c r="F17" i="80"/>
  <c r="J16" i="80"/>
  <c r="J17" i="80"/>
  <c r="K16" i="80"/>
  <c r="F16" i="80"/>
  <c r="D16" i="80"/>
  <c r="G15" i="80"/>
  <c r="K15" i="80" s="1"/>
  <c r="F15" i="80"/>
  <c r="J15" i="80" s="1"/>
  <c r="H5" i="79"/>
  <c r="G5" i="79"/>
  <c r="F5" i="79"/>
  <c r="E5" i="79"/>
  <c r="D5" i="79"/>
  <c r="G178" i="83"/>
  <c r="J178" i="83" l="1"/>
  <c r="K178" i="83"/>
  <c r="M178" i="83"/>
  <c r="J3" i="83"/>
  <c r="K3" i="83"/>
  <c r="L3" i="83"/>
  <c r="M3" i="83"/>
  <c r="J4" i="83"/>
  <c r="K4" i="83"/>
  <c r="L4" i="83"/>
  <c r="M4" i="83"/>
  <c r="J5" i="83"/>
  <c r="K5" i="83"/>
  <c r="L5" i="83"/>
  <c r="M5" i="83"/>
  <c r="J6" i="83"/>
  <c r="K6" i="83"/>
  <c r="L6" i="83"/>
  <c r="M6" i="83"/>
  <c r="J7" i="83"/>
  <c r="K7" i="83"/>
  <c r="L7" i="83"/>
  <c r="M7" i="83"/>
  <c r="J8" i="83"/>
  <c r="K8" i="83"/>
  <c r="L8" i="83"/>
  <c r="M8" i="83"/>
  <c r="J9" i="83"/>
  <c r="K9" i="83"/>
  <c r="L9" i="83"/>
  <c r="M9" i="83"/>
  <c r="J10" i="83"/>
  <c r="K10" i="83"/>
  <c r="L10" i="83"/>
  <c r="M10" i="83"/>
  <c r="J11" i="83"/>
  <c r="K11" i="83" s="1"/>
  <c r="L11" i="83" s="1"/>
  <c r="M11" i="83"/>
  <c r="J12" i="83"/>
  <c r="K12" i="83"/>
  <c r="L12" i="83"/>
  <c r="M12" i="83"/>
  <c r="J13" i="83"/>
  <c r="K13" i="83"/>
  <c r="L13" i="83"/>
  <c r="M13" i="83"/>
  <c r="J14" i="83"/>
  <c r="K14" i="83"/>
  <c r="L14" i="83"/>
  <c r="M14" i="83"/>
  <c r="J15" i="83"/>
  <c r="K15" i="83"/>
  <c r="L15" i="83"/>
  <c r="M15" i="83"/>
  <c r="J16" i="83"/>
  <c r="K16" i="83"/>
  <c r="L16" i="83"/>
  <c r="M16" i="83"/>
  <c r="J17" i="83"/>
  <c r="K17" i="83"/>
  <c r="L17" i="83"/>
  <c r="M17" i="83"/>
  <c r="J18" i="83"/>
  <c r="K18" i="83"/>
  <c r="L18" i="83"/>
  <c r="M18" i="83"/>
  <c r="J19" i="83"/>
  <c r="K19" i="83"/>
  <c r="L19" i="83"/>
  <c r="M19" i="83"/>
  <c r="J20" i="83"/>
  <c r="K20" i="83"/>
  <c r="L20" i="83"/>
  <c r="M20" i="83"/>
  <c r="J21" i="83"/>
  <c r="K21" i="83"/>
  <c r="L21" i="83"/>
  <c r="M21" i="83"/>
  <c r="J22" i="83"/>
  <c r="K22" i="83"/>
  <c r="L22" i="83"/>
  <c r="M22" i="83"/>
  <c r="J23" i="83"/>
  <c r="K23" i="83"/>
  <c r="L23" i="83"/>
  <c r="M23" i="83"/>
  <c r="J24" i="83"/>
  <c r="K24" i="83"/>
  <c r="L24" i="83"/>
  <c r="M24" i="83"/>
  <c r="J25" i="83"/>
  <c r="K25" i="83"/>
  <c r="L25" i="83"/>
  <c r="M25" i="83"/>
  <c r="J26" i="83"/>
  <c r="K26" i="83"/>
  <c r="L26" i="83"/>
  <c r="M26" i="83"/>
  <c r="J27" i="83"/>
  <c r="K27" i="83"/>
  <c r="L27" i="83"/>
  <c r="M27" i="83"/>
  <c r="J28" i="83"/>
  <c r="K28" i="83"/>
  <c r="L28" i="83"/>
  <c r="M28" i="83"/>
  <c r="J29" i="83"/>
  <c r="K29" i="83"/>
  <c r="L29" i="83"/>
  <c r="M29" i="83"/>
  <c r="J30" i="83"/>
  <c r="K30" i="83"/>
  <c r="L30" i="83"/>
  <c r="M30" i="83"/>
  <c r="J31" i="83"/>
  <c r="K31" i="83"/>
  <c r="L31" i="83"/>
  <c r="M31" i="83"/>
  <c r="J32" i="83"/>
  <c r="K32" i="83"/>
  <c r="L32" i="83"/>
  <c r="M32" i="83"/>
  <c r="J33" i="83"/>
  <c r="K33" i="83"/>
  <c r="L33" i="83"/>
  <c r="M33" i="83"/>
  <c r="J34" i="83"/>
  <c r="K34" i="83"/>
  <c r="L34" i="83"/>
  <c r="M34" i="83"/>
  <c r="J35" i="83"/>
  <c r="K35" i="83"/>
  <c r="L35" i="83"/>
  <c r="M35" i="83"/>
  <c r="J36" i="83"/>
  <c r="K36" i="83"/>
  <c r="L36" i="83"/>
  <c r="M36" i="83"/>
  <c r="J37" i="83"/>
  <c r="K37" i="83"/>
  <c r="L37" i="83"/>
  <c r="M37" i="83"/>
  <c r="J38" i="83"/>
  <c r="K38" i="83"/>
  <c r="L38" i="83"/>
  <c r="M38" i="83"/>
  <c r="J39" i="83"/>
  <c r="K39" i="83"/>
  <c r="L39" i="83"/>
  <c r="M39" i="83"/>
  <c r="J40" i="83"/>
  <c r="K40" i="83"/>
  <c r="L40" i="83"/>
  <c r="M40" i="83"/>
  <c r="J41" i="83"/>
  <c r="K41" i="83"/>
  <c r="L41" i="83"/>
  <c r="M41" i="83"/>
  <c r="J42" i="83"/>
  <c r="K42" i="83"/>
  <c r="L42" i="83"/>
  <c r="M42" i="83"/>
  <c r="J43" i="83"/>
  <c r="K43" i="83"/>
  <c r="L43" i="83"/>
  <c r="M43" i="83"/>
  <c r="J44" i="83"/>
  <c r="K44" i="83"/>
  <c r="L44" i="83"/>
  <c r="M44" i="83"/>
  <c r="J45" i="83"/>
  <c r="K45" i="83"/>
  <c r="L45" i="83"/>
  <c r="M45" i="83"/>
  <c r="J46" i="83"/>
  <c r="K46" i="83"/>
  <c r="L46" i="83"/>
  <c r="M46" i="83"/>
  <c r="J47" i="83"/>
  <c r="K47" i="83"/>
  <c r="L47" i="83"/>
  <c r="M47" i="83"/>
  <c r="J48" i="83"/>
  <c r="K48" i="83"/>
  <c r="L48" i="83"/>
  <c r="M48" i="83"/>
  <c r="J49" i="83"/>
  <c r="K49" i="83"/>
  <c r="L49" i="83"/>
  <c r="M49" i="83"/>
  <c r="J50" i="83"/>
  <c r="K50" i="83"/>
  <c r="L50" i="83"/>
  <c r="M50" i="83"/>
  <c r="J51" i="83"/>
  <c r="K51" i="83"/>
  <c r="L51" i="83"/>
  <c r="M51" i="83"/>
  <c r="J52" i="83"/>
  <c r="K52" i="83"/>
  <c r="L52" i="83"/>
  <c r="M52" i="83"/>
  <c r="J53" i="83"/>
  <c r="K53" i="83"/>
  <c r="L53" i="83"/>
  <c r="M53" i="83"/>
  <c r="J54" i="83"/>
  <c r="K54" i="83"/>
  <c r="L54" i="83"/>
  <c r="M54" i="83"/>
  <c r="J55" i="83"/>
  <c r="K55" i="83"/>
  <c r="L55" i="83"/>
  <c r="M55" i="83"/>
  <c r="J56" i="83"/>
  <c r="K56" i="83"/>
  <c r="L56" i="83"/>
  <c r="M56" i="83"/>
  <c r="J57" i="83"/>
  <c r="K57" i="83"/>
  <c r="L57" i="83"/>
  <c r="M57" i="83"/>
  <c r="J58" i="83"/>
  <c r="K58" i="83"/>
  <c r="L58" i="83"/>
  <c r="M58" i="83"/>
  <c r="J59" i="83"/>
  <c r="K59" i="83"/>
  <c r="L59" i="83"/>
  <c r="M59" i="83"/>
  <c r="J60" i="83"/>
  <c r="K60" i="83"/>
  <c r="L60" i="83"/>
  <c r="M60" i="83"/>
  <c r="J61" i="83"/>
  <c r="K61" i="83"/>
  <c r="L61" i="83"/>
  <c r="M61" i="83"/>
  <c r="J62" i="83"/>
  <c r="K62" i="83"/>
  <c r="L62" i="83"/>
  <c r="M62" i="83"/>
  <c r="J63" i="83"/>
  <c r="K63" i="83"/>
  <c r="L63" i="83"/>
  <c r="M63" i="83"/>
  <c r="J64" i="83"/>
  <c r="K64" i="83"/>
  <c r="L64" i="83"/>
  <c r="M64" i="83"/>
  <c r="J65" i="83"/>
  <c r="K65" i="83"/>
  <c r="L65" i="83"/>
  <c r="M65" i="83"/>
  <c r="J66" i="83"/>
  <c r="K66" i="83"/>
  <c r="L66" i="83"/>
  <c r="M66" i="83"/>
  <c r="J67" i="83"/>
  <c r="K67" i="83"/>
  <c r="L67" i="83"/>
  <c r="M67" i="83"/>
  <c r="J68" i="83"/>
  <c r="K68" i="83"/>
  <c r="L68" i="83"/>
  <c r="M68" i="83"/>
  <c r="J69" i="83"/>
  <c r="K69" i="83"/>
  <c r="L69" i="83"/>
  <c r="M69" i="83"/>
  <c r="J70" i="83"/>
  <c r="K70" i="83"/>
  <c r="L70" i="83"/>
  <c r="M70" i="83"/>
  <c r="J71" i="83"/>
  <c r="K71" i="83"/>
  <c r="L71" i="83"/>
  <c r="M71" i="83"/>
  <c r="J72" i="83"/>
  <c r="K72" i="83"/>
  <c r="L72" i="83"/>
  <c r="M72" i="83"/>
  <c r="J73" i="83"/>
  <c r="K73" i="83"/>
  <c r="L73" i="83"/>
  <c r="M73" i="83"/>
  <c r="J74" i="83"/>
  <c r="K74" i="83"/>
  <c r="L74" i="83"/>
  <c r="M74" i="83"/>
  <c r="J75" i="83"/>
  <c r="K75" i="83"/>
  <c r="L75" i="83"/>
  <c r="M75" i="83"/>
  <c r="J76" i="83"/>
  <c r="K76" i="83"/>
  <c r="L76" i="83"/>
  <c r="M76" i="83"/>
  <c r="J77" i="83"/>
  <c r="K77" i="83"/>
  <c r="L77" i="83"/>
  <c r="M77" i="83"/>
  <c r="J78" i="83"/>
  <c r="K78" i="83"/>
  <c r="L78" i="83"/>
  <c r="M78" i="83"/>
  <c r="J79" i="83"/>
  <c r="K79" i="83"/>
  <c r="L79" i="83"/>
  <c r="M79" i="83"/>
  <c r="J80" i="83"/>
  <c r="K80" i="83"/>
  <c r="L80" i="83"/>
  <c r="M80" i="83"/>
  <c r="J81" i="83"/>
  <c r="K81" i="83"/>
  <c r="L81" i="83"/>
  <c r="M81" i="83"/>
  <c r="J82" i="83"/>
  <c r="K82" i="83"/>
  <c r="L82" i="83"/>
  <c r="M82" i="83"/>
  <c r="J83" i="83"/>
  <c r="K83" i="83"/>
  <c r="L83" i="83"/>
  <c r="M83" i="83"/>
  <c r="J84" i="83"/>
  <c r="K84" i="83"/>
  <c r="L84" i="83"/>
  <c r="M84" i="83"/>
  <c r="J85" i="83"/>
  <c r="K85" i="83"/>
  <c r="L85" i="83"/>
  <c r="M85" i="83"/>
  <c r="J86" i="83"/>
  <c r="K86" i="83"/>
  <c r="L86" i="83"/>
  <c r="M86" i="83"/>
  <c r="J87" i="83"/>
  <c r="K87" i="83"/>
  <c r="L87" i="83"/>
  <c r="M87" i="83"/>
  <c r="J88" i="83"/>
  <c r="K88" i="83"/>
  <c r="L88" i="83"/>
  <c r="M88" i="83"/>
  <c r="J89" i="83"/>
  <c r="K89" i="83"/>
  <c r="L89" i="83"/>
  <c r="M89" i="83"/>
  <c r="J90" i="83"/>
  <c r="K90" i="83"/>
  <c r="L90" i="83"/>
  <c r="M90" i="83"/>
  <c r="J91" i="83"/>
  <c r="K91" i="83"/>
  <c r="L91" i="83"/>
  <c r="M91" i="83"/>
  <c r="J92" i="83"/>
  <c r="K92" i="83"/>
  <c r="L92" i="83"/>
  <c r="M92" i="83"/>
  <c r="J93" i="83"/>
  <c r="K93" i="83"/>
  <c r="L93" i="83"/>
  <c r="M93" i="83"/>
  <c r="J94" i="83"/>
  <c r="K94" i="83"/>
  <c r="L94" i="83"/>
  <c r="M94" i="83"/>
  <c r="J95" i="83"/>
  <c r="K95" i="83"/>
  <c r="L95" i="83"/>
  <c r="M95" i="83"/>
  <c r="J96" i="83"/>
  <c r="K96" i="83"/>
  <c r="L96" i="83"/>
  <c r="M96" i="83"/>
  <c r="J97" i="83"/>
  <c r="K97" i="83"/>
  <c r="L97" i="83"/>
  <c r="M97" i="83"/>
  <c r="J98" i="83"/>
  <c r="K98" i="83"/>
  <c r="L98" i="83"/>
  <c r="M98" i="83"/>
  <c r="J99" i="83"/>
  <c r="K99" i="83"/>
  <c r="L99" i="83"/>
  <c r="M99" i="83"/>
  <c r="J100" i="83"/>
  <c r="K100" i="83"/>
  <c r="L100" i="83"/>
  <c r="M100" i="83"/>
  <c r="J101" i="83"/>
  <c r="K101" i="83"/>
  <c r="L101" i="83"/>
  <c r="M101" i="83"/>
  <c r="J102" i="83"/>
  <c r="K102" i="83"/>
  <c r="L102" i="83"/>
  <c r="M102" i="83"/>
  <c r="J103" i="83"/>
  <c r="K103" i="83"/>
  <c r="L103" i="83"/>
  <c r="M103" i="83"/>
  <c r="J104" i="83"/>
  <c r="K104" i="83"/>
  <c r="L104" i="83"/>
  <c r="M104" i="83"/>
  <c r="J105" i="83"/>
  <c r="K105" i="83"/>
  <c r="L105" i="83"/>
  <c r="M105" i="83"/>
  <c r="J106" i="83"/>
  <c r="K106" i="83"/>
  <c r="L106" i="83"/>
  <c r="M106" i="83"/>
  <c r="J107" i="83"/>
  <c r="K107" i="83"/>
  <c r="L107" i="83"/>
  <c r="M107" i="83"/>
  <c r="J108" i="83"/>
  <c r="K108" i="83"/>
  <c r="L108" i="83"/>
  <c r="M108" i="83"/>
  <c r="J109" i="83"/>
  <c r="K109" i="83"/>
  <c r="L109" i="83"/>
  <c r="M109" i="83"/>
  <c r="J110" i="83"/>
  <c r="K110" i="83"/>
  <c r="L110" i="83"/>
  <c r="M110" i="83"/>
  <c r="J111" i="83"/>
  <c r="K111" i="83"/>
  <c r="L111" i="83"/>
  <c r="M111" i="83"/>
  <c r="J112" i="83"/>
  <c r="K112" i="83"/>
  <c r="L112" i="83"/>
  <c r="M112" i="83"/>
  <c r="J113" i="83"/>
  <c r="K113" i="83"/>
  <c r="L113" i="83"/>
  <c r="M113" i="83"/>
  <c r="J114" i="83"/>
  <c r="K114" i="83"/>
  <c r="L114" i="83"/>
  <c r="M114" i="83"/>
  <c r="J115" i="83"/>
  <c r="K115" i="83"/>
  <c r="L115" i="83"/>
  <c r="M115" i="83"/>
  <c r="J116" i="83"/>
  <c r="K116" i="83"/>
  <c r="L116" i="83"/>
  <c r="M116" i="83"/>
  <c r="J117" i="83"/>
  <c r="K117" i="83"/>
  <c r="L117" i="83"/>
  <c r="M117" i="83"/>
  <c r="J118" i="83"/>
  <c r="K118" i="83"/>
  <c r="L118" i="83"/>
  <c r="M118" i="83"/>
  <c r="J119" i="83"/>
  <c r="K119" i="83"/>
  <c r="L119" i="83"/>
  <c r="M119" i="83"/>
  <c r="J120" i="83"/>
  <c r="K120" i="83"/>
  <c r="L120" i="83"/>
  <c r="M120" i="83"/>
  <c r="J121" i="83"/>
  <c r="K121" i="83"/>
  <c r="L121" i="83"/>
  <c r="M121" i="83"/>
  <c r="J122" i="83"/>
  <c r="K122" i="83"/>
  <c r="L122" i="83"/>
  <c r="M122" i="83"/>
  <c r="J123" i="83"/>
  <c r="K123" i="83"/>
  <c r="L123" i="83"/>
  <c r="M123" i="83"/>
  <c r="J124" i="83"/>
  <c r="K124" i="83"/>
  <c r="L124" i="83"/>
  <c r="M124" i="83"/>
  <c r="J125" i="83"/>
  <c r="K125" i="83"/>
  <c r="L125" i="83"/>
  <c r="M125" i="83"/>
  <c r="J126" i="83"/>
  <c r="K126" i="83"/>
  <c r="L126" i="83"/>
  <c r="M126" i="83"/>
  <c r="J127" i="83"/>
  <c r="K127" i="83"/>
  <c r="L127" i="83"/>
  <c r="M127" i="83"/>
  <c r="J128" i="83"/>
  <c r="K128" i="83"/>
  <c r="L128" i="83"/>
  <c r="M128" i="83"/>
  <c r="J129" i="83"/>
  <c r="K129" i="83"/>
  <c r="L129" i="83"/>
  <c r="M129" i="83"/>
  <c r="J130" i="83"/>
  <c r="K130" i="83"/>
  <c r="L130" i="83"/>
  <c r="M130" i="83"/>
  <c r="J131" i="83"/>
  <c r="K131" i="83"/>
  <c r="L131" i="83"/>
  <c r="M131" i="83"/>
  <c r="J132" i="83"/>
  <c r="K132" i="83"/>
  <c r="L132" i="83"/>
  <c r="M132" i="83"/>
  <c r="J133" i="83"/>
  <c r="K133" i="83"/>
  <c r="L133" i="83"/>
  <c r="M133" i="83"/>
  <c r="J134" i="83"/>
  <c r="K134" i="83"/>
  <c r="L134" i="83"/>
  <c r="M134" i="83"/>
  <c r="J135" i="83"/>
  <c r="K135" i="83"/>
  <c r="L135" i="83"/>
  <c r="M135" i="83"/>
  <c r="J136" i="83"/>
  <c r="K136" i="83"/>
  <c r="L136" i="83"/>
  <c r="M136" i="83"/>
  <c r="J137" i="83"/>
  <c r="K137" i="83"/>
  <c r="L137" i="83"/>
  <c r="M137" i="83"/>
  <c r="J138" i="83"/>
  <c r="K138" i="83"/>
  <c r="L138" i="83"/>
  <c r="M138" i="83"/>
  <c r="J139" i="83"/>
  <c r="K139" i="83"/>
  <c r="L139" i="83"/>
  <c r="M139" i="83"/>
  <c r="J140" i="83"/>
  <c r="K140" i="83"/>
  <c r="L140" i="83"/>
  <c r="M140" i="83"/>
  <c r="J141" i="83"/>
  <c r="K141" i="83"/>
  <c r="L141" i="83"/>
  <c r="M141" i="83"/>
  <c r="J142" i="83"/>
  <c r="K142" i="83"/>
  <c r="L142" i="83"/>
  <c r="M142" i="83"/>
  <c r="J143" i="83"/>
  <c r="K143" i="83"/>
  <c r="L143" i="83"/>
  <c r="M143" i="83"/>
  <c r="J144" i="83"/>
  <c r="K144" i="83"/>
  <c r="L144" i="83"/>
  <c r="M144" i="83"/>
  <c r="J145" i="83"/>
  <c r="K145" i="83"/>
  <c r="L145" i="83"/>
  <c r="M145" i="83"/>
  <c r="J146" i="83"/>
  <c r="K146" i="83"/>
  <c r="L146" i="83"/>
  <c r="M146" i="83"/>
  <c r="J147" i="83"/>
  <c r="K147" i="83"/>
  <c r="L147" i="83"/>
  <c r="M147" i="83"/>
  <c r="J148" i="83"/>
  <c r="K148" i="83"/>
  <c r="L148" i="83"/>
  <c r="M148" i="83"/>
  <c r="J149" i="83"/>
  <c r="K149" i="83"/>
  <c r="L149" i="83"/>
  <c r="M149" i="83"/>
  <c r="J150" i="83"/>
  <c r="K150" i="83"/>
  <c r="L150" i="83"/>
  <c r="M150" i="83"/>
  <c r="J151" i="83"/>
  <c r="K151" i="83"/>
  <c r="L151" i="83"/>
  <c r="M151" i="83"/>
  <c r="J152" i="83"/>
  <c r="K152" i="83"/>
  <c r="L152" i="83"/>
  <c r="M152" i="83"/>
  <c r="J153" i="83"/>
  <c r="K153" i="83"/>
  <c r="L153" i="83"/>
  <c r="M153" i="83"/>
  <c r="J154" i="83"/>
  <c r="K154" i="83"/>
  <c r="L154" i="83"/>
  <c r="M154" i="83"/>
  <c r="J155" i="83"/>
  <c r="K155" i="83"/>
  <c r="L155" i="83"/>
  <c r="M155" i="83"/>
  <c r="J156" i="83"/>
  <c r="K156" i="83"/>
  <c r="L156" i="83"/>
  <c r="M156" i="83"/>
  <c r="J157" i="83"/>
  <c r="K157" i="83"/>
  <c r="L157" i="83"/>
  <c r="M157" i="83"/>
  <c r="J158" i="83"/>
  <c r="K158" i="83"/>
  <c r="L158" i="83"/>
  <c r="M158" i="83"/>
  <c r="J159" i="83"/>
  <c r="K159" i="83"/>
  <c r="L159" i="83"/>
  <c r="M159" i="83"/>
  <c r="J160" i="83"/>
  <c r="K160" i="83"/>
  <c r="L160" i="83"/>
  <c r="M160" i="83"/>
  <c r="J161" i="83"/>
  <c r="K161" i="83"/>
  <c r="L161" i="83"/>
  <c r="M161" i="83"/>
  <c r="J162" i="83"/>
  <c r="K162" i="83"/>
  <c r="L162" i="83"/>
  <c r="M162" i="83"/>
  <c r="J163" i="83"/>
  <c r="K163" i="83"/>
  <c r="L163" i="83"/>
  <c r="M163" i="83"/>
  <c r="J164" i="83"/>
  <c r="K164" i="83"/>
  <c r="L164" i="83"/>
  <c r="M164" i="83"/>
  <c r="J165" i="83"/>
  <c r="K165" i="83"/>
  <c r="L165" i="83"/>
  <c r="M165" i="83"/>
  <c r="J166" i="83"/>
  <c r="K166" i="83"/>
  <c r="L166" i="83"/>
  <c r="M166" i="83"/>
  <c r="J167" i="83"/>
  <c r="K167" i="83"/>
  <c r="L167" i="83"/>
  <c r="M167" i="83"/>
  <c r="J168" i="83"/>
  <c r="K168" i="83"/>
  <c r="L168" i="83"/>
  <c r="M168" i="83"/>
  <c r="J169" i="83"/>
  <c r="K169" i="83"/>
  <c r="L169" i="83"/>
  <c r="M169" i="83"/>
  <c r="J170" i="83"/>
  <c r="K170" i="83"/>
  <c r="L170" i="83"/>
  <c r="M170" i="83"/>
  <c r="J171" i="83"/>
  <c r="K171" i="83"/>
  <c r="L171" i="83"/>
  <c r="M171" i="83"/>
  <c r="J172" i="83"/>
  <c r="K172" i="83"/>
  <c r="L172" i="83"/>
  <c r="M172" i="83"/>
  <c r="J173" i="83"/>
  <c r="K173" i="83"/>
  <c r="L173" i="83"/>
  <c r="M173" i="83"/>
  <c r="J174" i="83"/>
  <c r="K174" i="83"/>
  <c r="L174" i="83"/>
  <c r="M174" i="83"/>
  <c r="J175" i="83"/>
  <c r="K175" i="83"/>
  <c r="L175" i="83"/>
  <c r="M175" i="83"/>
  <c r="J176" i="83"/>
  <c r="K176" i="83"/>
  <c r="L176" i="83"/>
  <c r="M176" i="83"/>
  <c r="J177" i="83"/>
  <c r="K177" i="83"/>
  <c r="L177" i="83"/>
  <c r="M177" i="83"/>
  <c r="M2" i="83"/>
  <c r="K2" i="83"/>
  <c r="J2" i="83"/>
  <c r="I174" i="83"/>
  <c r="I175" i="83" s="1"/>
  <c r="I176" i="83" s="1"/>
  <c r="I177" i="83" s="1"/>
  <c r="I173" i="83"/>
  <c r="I169" i="83"/>
  <c r="I170" i="83" s="1"/>
  <c r="I171" i="83" s="1"/>
  <c r="I172" i="83" s="1"/>
  <c r="I168" i="83"/>
  <c r="I164" i="83"/>
  <c r="I165" i="83" s="1"/>
  <c r="I166" i="83" s="1"/>
  <c r="I167" i="83" s="1"/>
  <c r="I163" i="83"/>
  <c r="I159" i="83"/>
  <c r="I160" i="83" s="1"/>
  <c r="I161" i="83" s="1"/>
  <c r="I162" i="83" s="1"/>
  <c r="I158" i="83"/>
  <c r="I154" i="83"/>
  <c r="I155" i="83" s="1"/>
  <c r="I156" i="83" s="1"/>
  <c r="I157" i="83" s="1"/>
  <c r="I153" i="83"/>
  <c r="I151" i="83"/>
  <c r="I152" i="83" s="1"/>
  <c r="I150" i="83"/>
  <c r="I146" i="83"/>
  <c r="I147" i="83" s="1"/>
  <c r="I148" i="83" s="1"/>
  <c r="I149" i="83" s="1"/>
  <c r="I145" i="83"/>
  <c r="I141" i="83"/>
  <c r="I142" i="83" s="1"/>
  <c r="I143" i="83" s="1"/>
  <c r="I144" i="83" s="1"/>
  <c r="I140" i="83"/>
  <c r="I136" i="83"/>
  <c r="I137" i="83" s="1"/>
  <c r="I138" i="83" s="1"/>
  <c r="I139" i="83" s="1"/>
  <c r="I135" i="83"/>
  <c r="I131" i="83"/>
  <c r="I132" i="83" s="1"/>
  <c r="I133" i="83" s="1"/>
  <c r="I134" i="83" s="1"/>
  <c r="I130" i="83"/>
  <c r="I126" i="83"/>
  <c r="I127" i="83" s="1"/>
  <c r="I128" i="83" s="1"/>
  <c r="I129" i="83" s="1"/>
  <c r="I125" i="83"/>
  <c r="I121" i="83"/>
  <c r="I122" i="83" s="1"/>
  <c r="I123" i="83" s="1"/>
  <c r="I124" i="83" s="1"/>
  <c r="I120" i="83"/>
  <c r="I118" i="83"/>
  <c r="I119" i="83" s="1"/>
  <c r="I117" i="83"/>
  <c r="I113" i="83"/>
  <c r="I114" i="83" s="1"/>
  <c r="I115" i="83" s="1"/>
  <c r="I116" i="83" s="1"/>
  <c r="I112" i="83"/>
  <c r="I108" i="83"/>
  <c r="I109" i="83" s="1"/>
  <c r="I110" i="83" s="1"/>
  <c r="I111" i="83" s="1"/>
  <c r="I107" i="83"/>
  <c r="I103" i="83"/>
  <c r="I104" i="83" s="1"/>
  <c r="I105" i="83" s="1"/>
  <c r="I106" i="83" s="1"/>
  <c r="I102" i="83"/>
  <c r="I98" i="83"/>
  <c r="I99" i="83" s="1"/>
  <c r="I100" i="83" s="1"/>
  <c r="I101" i="83" s="1"/>
  <c r="I97" i="83"/>
  <c r="I96" i="83"/>
  <c r="I95" i="83"/>
  <c r="I94" i="83"/>
  <c r="I93" i="83"/>
  <c r="I92" i="83"/>
  <c r="I88" i="83"/>
  <c r="I89" i="83" s="1"/>
  <c r="I90" i="83" s="1"/>
  <c r="I91" i="83" s="1"/>
  <c r="I87" i="83"/>
  <c r="I85" i="83"/>
  <c r="I86" i="83" s="1"/>
  <c r="I84" i="83"/>
  <c r="I80" i="83"/>
  <c r="I81" i="83" s="1"/>
  <c r="I82" i="83" s="1"/>
  <c r="I83" i="83" s="1"/>
  <c r="I79" i="83"/>
  <c r="I75" i="83"/>
  <c r="I76" i="83" s="1"/>
  <c r="I77" i="83" s="1"/>
  <c r="I78" i="83" s="1"/>
  <c r="I74" i="83"/>
  <c r="I70" i="83"/>
  <c r="I71" i="83" s="1"/>
  <c r="I72" i="83" s="1"/>
  <c r="I73" i="83" s="1"/>
  <c r="I69" i="83"/>
  <c r="I65" i="83"/>
  <c r="I64" i="83"/>
  <c r="I60" i="83"/>
  <c r="I61" i="83" s="1"/>
  <c r="I62" i="83" s="1"/>
  <c r="I63" i="83" s="1"/>
  <c r="I59" i="83"/>
  <c r="I55" i="83"/>
  <c r="I56" i="83" s="1"/>
  <c r="I57" i="83" s="1"/>
  <c r="I58" i="83" s="1"/>
  <c r="I54" i="83"/>
  <c r="I52" i="83"/>
  <c r="I53" i="83" s="1"/>
  <c r="I51" i="83"/>
  <c r="I47" i="83"/>
  <c r="I48" i="83" s="1"/>
  <c r="I49" i="83" s="1"/>
  <c r="I50" i="83" s="1"/>
  <c r="I46" i="83"/>
  <c r="I42" i="83"/>
  <c r="I43" i="83" s="1"/>
  <c r="I44" i="83" s="1"/>
  <c r="I41" i="83"/>
  <c r="I37" i="83"/>
  <c r="I36" i="83"/>
  <c r="I32" i="83"/>
  <c r="I33" i="83" s="1"/>
  <c r="I34" i="83" s="1"/>
  <c r="I35" i="83" s="1"/>
  <c r="I31" i="83"/>
  <c r="I27" i="83"/>
  <c r="I28" i="83" s="1"/>
  <c r="I29" i="83" s="1"/>
  <c r="I30" i="83" s="1"/>
  <c r="I26" i="83"/>
  <c r="I25" i="83"/>
  <c r="I24" i="83"/>
  <c r="I22" i="83"/>
  <c r="I23" i="83" s="1"/>
  <c r="I21" i="83"/>
  <c r="I18" i="83"/>
  <c r="I12" i="83"/>
  <c r="I9" i="83"/>
  <c r="K3" i="57"/>
  <c r="K4" i="57"/>
  <c r="K5" i="57"/>
  <c r="K6" i="57"/>
  <c r="K7" i="57"/>
  <c r="K8" i="57"/>
  <c r="K9" i="57"/>
  <c r="K10" i="57"/>
  <c r="K11" i="57"/>
  <c r="K12" i="57"/>
  <c r="K13" i="57"/>
  <c r="K14" i="57"/>
  <c r="K15" i="57"/>
  <c r="K16" i="57"/>
  <c r="K17" i="57"/>
  <c r="K18" i="57"/>
  <c r="K19" i="57"/>
  <c r="K20" i="57"/>
  <c r="K21" i="57"/>
  <c r="K22" i="57"/>
  <c r="K23" i="57"/>
  <c r="K24" i="57"/>
  <c r="K25" i="57"/>
  <c r="K26" i="57"/>
  <c r="K27" i="57"/>
  <c r="K28" i="57"/>
  <c r="K29" i="57"/>
  <c r="K30" i="57"/>
  <c r="K31" i="57"/>
  <c r="K32" i="57"/>
  <c r="K33" i="57"/>
  <c r="K34" i="57"/>
  <c r="K35" i="57"/>
  <c r="K36" i="57"/>
  <c r="K37" i="57"/>
  <c r="K38" i="57"/>
  <c r="K39" i="57"/>
  <c r="K40" i="57"/>
  <c r="K41" i="57"/>
  <c r="K42" i="57"/>
  <c r="K43" i="57"/>
  <c r="K44" i="57"/>
  <c r="K45" i="57"/>
  <c r="K46" i="57"/>
  <c r="K47" i="57"/>
  <c r="K48" i="57"/>
  <c r="K49" i="57"/>
  <c r="K50" i="57"/>
  <c r="K51" i="57"/>
  <c r="K52" i="57"/>
  <c r="K53" i="57"/>
  <c r="K54" i="57"/>
  <c r="K55" i="57"/>
  <c r="K56" i="57"/>
  <c r="K57" i="57"/>
  <c r="K58" i="57"/>
  <c r="K59" i="57"/>
  <c r="K60" i="57"/>
  <c r="K61" i="57"/>
  <c r="K62" i="57"/>
  <c r="K63" i="57"/>
  <c r="K64" i="57"/>
  <c r="K65" i="57"/>
  <c r="K66" i="57"/>
  <c r="K67" i="57"/>
  <c r="K68" i="57"/>
  <c r="K69" i="57"/>
  <c r="K70" i="57"/>
  <c r="K71" i="57"/>
  <c r="K72" i="57"/>
  <c r="K73" i="57"/>
  <c r="K74" i="57"/>
  <c r="K75" i="57"/>
  <c r="K76" i="57"/>
  <c r="K77" i="57"/>
  <c r="K78" i="57"/>
  <c r="K79" i="57"/>
  <c r="K80" i="57"/>
  <c r="K81" i="57"/>
  <c r="K82" i="57"/>
  <c r="K83" i="57"/>
  <c r="K84" i="57"/>
  <c r="K85" i="57"/>
  <c r="K86" i="57"/>
  <c r="K87" i="57"/>
  <c r="K88" i="57"/>
  <c r="K89" i="57"/>
  <c r="K90" i="57"/>
  <c r="K91" i="57"/>
  <c r="K92" i="57"/>
  <c r="K93" i="57"/>
  <c r="K94" i="57"/>
  <c r="K95" i="57"/>
  <c r="K96" i="57"/>
  <c r="K97" i="57"/>
  <c r="K98" i="57"/>
  <c r="K99" i="57"/>
  <c r="K100" i="57"/>
  <c r="K101" i="57"/>
  <c r="K102" i="57"/>
  <c r="K103" i="57"/>
  <c r="K104" i="57"/>
  <c r="K105" i="57"/>
  <c r="K106" i="57"/>
  <c r="K107" i="57"/>
  <c r="K108" i="57"/>
  <c r="K109" i="57"/>
  <c r="K110" i="57"/>
  <c r="K111" i="57"/>
  <c r="K112" i="57"/>
  <c r="K113" i="57"/>
  <c r="K114" i="57"/>
  <c r="K115" i="57"/>
  <c r="K116" i="57"/>
  <c r="K117" i="57"/>
  <c r="K118" i="57"/>
  <c r="K119" i="57"/>
  <c r="K120" i="57"/>
  <c r="K121" i="57"/>
  <c r="K122" i="57"/>
  <c r="K123" i="57"/>
  <c r="K124" i="57"/>
  <c r="K125" i="57"/>
  <c r="K126" i="57"/>
  <c r="K127" i="57"/>
  <c r="K128" i="57"/>
  <c r="K129" i="57"/>
  <c r="K130" i="57"/>
  <c r="K131" i="57"/>
  <c r="K132" i="57"/>
  <c r="K133" i="57"/>
  <c r="K134" i="57"/>
  <c r="K135" i="57"/>
  <c r="K136" i="57"/>
  <c r="K137" i="57"/>
  <c r="K138" i="57"/>
  <c r="K139" i="57"/>
  <c r="K140" i="57"/>
  <c r="K141" i="57"/>
  <c r="K142" i="57"/>
  <c r="K143" i="57"/>
  <c r="K144" i="57"/>
  <c r="K145" i="57"/>
  <c r="K146" i="57"/>
  <c r="K147" i="57"/>
  <c r="K148" i="57"/>
  <c r="K149" i="57"/>
  <c r="K150" i="57"/>
  <c r="K151" i="57"/>
  <c r="K152" i="57"/>
  <c r="K153" i="57"/>
  <c r="K154" i="57"/>
  <c r="K155" i="57"/>
  <c r="K156" i="57"/>
  <c r="K157" i="57"/>
  <c r="K158" i="57"/>
  <c r="K159" i="57"/>
  <c r="K160" i="57"/>
  <c r="K161" i="57"/>
  <c r="K162" i="57"/>
  <c r="K163" i="57"/>
  <c r="K164" i="57"/>
  <c r="K165" i="57"/>
  <c r="K166" i="57"/>
  <c r="K167" i="57"/>
  <c r="K168" i="57"/>
  <c r="K169" i="57"/>
  <c r="K170" i="57"/>
  <c r="K171" i="57"/>
  <c r="K172" i="57"/>
  <c r="K173" i="57"/>
  <c r="K174" i="57"/>
  <c r="K175" i="57"/>
  <c r="K176" i="57"/>
  <c r="K177" i="57"/>
  <c r="K178" i="57"/>
  <c r="K179" i="57"/>
  <c r="K180" i="57"/>
  <c r="K181" i="57"/>
  <c r="K182" i="57"/>
  <c r="K183" i="57"/>
  <c r="K184" i="57"/>
  <c r="K185" i="57"/>
  <c r="K186" i="57"/>
  <c r="K187" i="57"/>
  <c r="K188" i="57"/>
  <c r="K189" i="57"/>
  <c r="K190" i="57"/>
  <c r="K191" i="57"/>
  <c r="K192" i="57"/>
  <c r="K193" i="57"/>
  <c r="K194" i="57"/>
  <c r="K195" i="57"/>
  <c r="K196" i="57"/>
  <c r="K197" i="57"/>
  <c r="K198" i="57"/>
  <c r="K199" i="57"/>
  <c r="K200" i="57"/>
  <c r="K201" i="57"/>
  <c r="K202" i="57"/>
  <c r="K203" i="57"/>
  <c r="K204" i="57"/>
  <c r="K205" i="57"/>
  <c r="K206" i="57"/>
  <c r="K207" i="57"/>
  <c r="K208" i="57"/>
  <c r="K209" i="57"/>
  <c r="K210" i="57"/>
  <c r="K211" i="57"/>
  <c r="K2" i="57"/>
  <c r="I22" i="57"/>
  <c r="M217" i="82"/>
  <c r="M3" i="82"/>
  <c r="M4" i="82"/>
  <c r="M5" i="82"/>
  <c r="M6" i="82"/>
  <c r="M7" i="82"/>
  <c r="M8" i="82"/>
  <c r="M9" i="82"/>
  <c r="M10" i="82"/>
  <c r="M11" i="82"/>
  <c r="M12" i="82"/>
  <c r="M13" i="82"/>
  <c r="M14" i="82"/>
  <c r="M15" i="82"/>
  <c r="M16" i="82"/>
  <c r="M17" i="82"/>
  <c r="M18" i="82"/>
  <c r="M19" i="82"/>
  <c r="M20" i="82"/>
  <c r="M21" i="82"/>
  <c r="M22" i="82"/>
  <c r="M23" i="82"/>
  <c r="M24" i="82"/>
  <c r="M25" i="82"/>
  <c r="M26" i="82"/>
  <c r="M27" i="82"/>
  <c r="M28" i="82"/>
  <c r="M29" i="82"/>
  <c r="M30" i="82"/>
  <c r="M31" i="82"/>
  <c r="M32" i="82"/>
  <c r="M33" i="82"/>
  <c r="M34" i="82"/>
  <c r="M35" i="82"/>
  <c r="M36" i="82"/>
  <c r="M37" i="82"/>
  <c r="M38" i="82"/>
  <c r="M39" i="82"/>
  <c r="M40" i="82"/>
  <c r="M41" i="82"/>
  <c r="M42" i="82"/>
  <c r="M43" i="82"/>
  <c r="M44" i="82"/>
  <c r="M45" i="82"/>
  <c r="M46" i="82"/>
  <c r="M47" i="82"/>
  <c r="M48" i="82"/>
  <c r="M49" i="82"/>
  <c r="M50" i="82"/>
  <c r="M51" i="82"/>
  <c r="M52" i="82"/>
  <c r="M53" i="82"/>
  <c r="M54" i="82"/>
  <c r="M55" i="82"/>
  <c r="M56" i="82"/>
  <c r="M57" i="82"/>
  <c r="M58" i="82"/>
  <c r="M59" i="82"/>
  <c r="M60" i="82"/>
  <c r="M61" i="82"/>
  <c r="M62" i="82"/>
  <c r="M63" i="82"/>
  <c r="M64" i="82"/>
  <c r="M65" i="82"/>
  <c r="M66" i="82"/>
  <c r="M67" i="82"/>
  <c r="M68" i="82"/>
  <c r="M69" i="82"/>
  <c r="M70" i="82"/>
  <c r="M71" i="82"/>
  <c r="M72" i="82"/>
  <c r="M73" i="82"/>
  <c r="M74" i="82"/>
  <c r="M75" i="82"/>
  <c r="M76" i="82"/>
  <c r="M77" i="82"/>
  <c r="M78" i="82"/>
  <c r="M79" i="82"/>
  <c r="M80" i="82"/>
  <c r="M81" i="82"/>
  <c r="M82" i="82"/>
  <c r="M83" i="82"/>
  <c r="M84" i="82"/>
  <c r="M85" i="82"/>
  <c r="M86" i="82"/>
  <c r="M87" i="82"/>
  <c r="M88" i="82"/>
  <c r="M89" i="82"/>
  <c r="M90" i="82"/>
  <c r="M91" i="82"/>
  <c r="M92" i="82"/>
  <c r="M93" i="82"/>
  <c r="M94" i="82"/>
  <c r="M95" i="82"/>
  <c r="M96" i="82"/>
  <c r="M97" i="82"/>
  <c r="M98" i="82"/>
  <c r="M99" i="82"/>
  <c r="M100" i="82"/>
  <c r="M101" i="82"/>
  <c r="M102" i="82"/>
  <c r="M103" i="82"/>
  <c r="M104" i="82"/>
  <c r="M105" i="82"/>
  <c r="M106" i="82"/>
  <c r="M107" i="82"/>
  <c r="M108" i="82"/>
  <c r="M109" i="82"/>
  <c r="M110" i="82"/>
  <c r="M111" i="82"/>
  <c r="M112" i="82"/>
  <c r="M113" i="82"/>
  <c r="M114" i="82"/>
  <c r="M115" i="82"/>
  <c r="M116" i="82"/>
  <c r="M117" i="82"/>
  <c r="M118" i="82"/>
  <c r="M119" i="82"/>
  <c r="M120" i="82"/>
  <c r="M121" i="82"/>
  <c r="M122" i="82"/>
  <c r="M123" i="82"/>
  <c r="M124" i="82"/>
  <c r="M125" i="82"/>
  <c r="M126" i="82"/>
  <c r="M127" i="82"/>
  <c r="M128" i="82"/>
  <c r="M129" i="82"/>
  <c r="M130" i="82"/>
  <c r="M131" i="82"/>
  <c r="M132" i="82"/>
  <c r="M133" i="82"/>
  <c r="M134" i="82"/>
  <c r="M135" i="82"/>
  <c r="M136" i="82"/>
  <c r="M137" i="82"/>
  <c r="M138" i="82"/>
  <c r="M139" i="82"/>
  <c r="M140" i="82"/>
  <c r="M141" i="82"/>
  <c r="M142" i="82"/>
  <c r="M143" i="82"/>
  <c r="M144" i="82"/>
  <c r="M145" i="82"/>
  <c r="M146" i="82"/>
  <c r="M147" i="82"/>
  <c r="M148" i="82"/>
  <c r="M149" i="82"/>
  <c r="M150" i="82"/>
  <c r="M151" i="82"/>
  <c r="M152" i="82"/>
  <c r="M153" i="82"/>
  <c r="M154" i="82"/>
  <c r="M155" i="82"/>
  <c r="M156" i="82"/>
  <c r="M157" i="82"/>
  <c r="M158" i="82"/>
  <c r="M159" i="82"/>
  <c r="M160" i="82"/>
  <c r="M161" i="82"/>
  <c r="M162" i="82"/>
  <c r="M163" i="82"/>
  <c r="M164" i="82"/>
  <c r="M165" i="82"/>
  <c r="M166" i="82"/>
  <c r="M167" i="82"/>
  <c r="M168" i="82"/>
  <c r="M169" i="82"/>
  <c r="M170" i="82"/>
  <c r="M171" i="82"/>
  <c r="M172" i="82"/>
  <c r="M173" i="82"/>
  <c r="M174" i="82"/>
  <c r="M175" i="82"/>
  <c r="M176" i="82"/>
  <c r="M177" i="82"/>
  <c r="M178" i="82"/>
  <c r="M179" i="82"/>
  <c r="M180" i="82"/>
  <c r="M181" i="82"/>
  <c r="M182" i="82"/>
  <c r="M183" i="82"/>
  <c r="M184" i="82"/>
  <c r="M185" i="82"/>
  <c r="M186" i="82"/>
  <c r="M187" i="82"/>
  <c r="M188" i="82"/>
  <c r="M189" i="82"/>
  <c r="M190" i="82"/>
  <c r="M191" i="82"/>
  <c r="M192" i="82"/>
  <c r="M193" i="82"/>
  <c r="M194" i="82"/>
  <c r="M195" i="82"/>
  <c r="M196" i="82"/>
  <c r="M197" i="82"/>
  <c r="M198" i="82"/>
  <c r="M199" i="82"/>
  <c r="M200" i="82"/>
  <c r="M201" i="82"/>
  <c r="M202" i="82"/>
  <c r="M203" i="82"/>
  <c r="M204" i="82"/>
  <c r="M205" i="82"/>
  <c r="M206" i="82"/>
  <c r="M207" i="82"/>
  <c r="M208" i="82"/>
  <c r="M209" i="82"/>
  <c r="M210" i="82"/>
  <c r="M211" i="82"/>
  <c r="M212" i="82"/>
  <c r="M213" i="82"/>
  <c r="M214" i="82"/>
  <c r="M215" i="82"/>
  <c r="M216" i="82"/>
  <c r="J2" i="82"/>
  <c r="K2" i="82" s="1"/>
  <c r="M2" i="82"/>
  <c r="M212" i="57"/>
  <c r="M3" i="57"/>
  <c r="M4" i="57"/>
  <c r="M5" i="57"/>
  <c r="M6" i="57"/>
  <c r="M7" i="57"/>
  <c r="M8" i="57"/>
  <c r="M9" i="57"/>
  <c r="M10" i="57"/>
  <c r="M11" i="57"/>
  <c r="M12" i="57"/>
  <c r="M13" i="57"/>
  <c r="M14" i="57"/>
  <c r="M15" i="57"/>
  <c r="M16" i="57"/>
  <c r="M17" i="57"/>
  <c r="M18" i="57"/>
  <c r="M19" i="57"/>
  <c r="M20" i="57"/>
  <c r="M21" i="57"/>
  <c r="M22" i="57"/>
  <c r="M23" i="57"/>
  <c r="M24" i="57"/>
  <c r="M25" i="57"/>
  <c r="M26" i="57"/>
  <c r="M27" i="57"/>
  <c r="M28" i="57"/>
  <c r="M29" i="57"/>
  <c r="M30" i="57"/>
  <c r="M31" i="57"/>
  <c r="M32" i="57"/>
  <c r="M33" i="57"/>
  <c r="M34" i="57"/>
  <c r="M35" i="57"/>
  <c r="M36" i="57"/>
  <c r="M37" i="57"/>
  <c r="M38" i="57"/>
  <c r="M39" i="57"/>
  <c r="M40" i="57"/>
  <c r="M41" i="57"/>
  <c r="M42" i="57"/>
  <c r="M43" i="57"/>
  <c r="M44" i="57"/>
  <c r="M45" i="57"/>
  <c r="M46" i="57"/>
  <c r="M47" i="57"/>
  <c r="M48" i="57"/>
  <c r="M49" i="57"/>
  <c r="M50" i="57"/>
  <c r="M51" i="57"/>
  <c r="M52" i="57"/>
  <c r="M53" i="57"/>
  <c r="M54" i="57"/>
  <c r="M55" i="57"/>
  <c r="M56" i="57"/>
  <c r="M57" i="57"/>
  <c r="M58" i="57"/>
  <c r="M59" i="57"/>
  <c r="M60" i="57"/>
  <c r="M61" i="57"/>
  <c r="M62" i="57"/>
  <c r="M63" i="57"/>
  <c r="M64" i="57"/>
  <c r="M65" i="57"/>
  <c r="M66" i="57"/>
  <c r="M67" i="57"/>
  <c r="M68" i="57"/>
  <c r="M69" i="57"/>
  <c r="M70" i="57"/>
  <c r="M71" i="57"/>
  <c r="M72" i="57"/>
  <c r="M73" i="57"/>
  <c r="M74" i="57"/>
  <c r="M75" i="57"/>
  <c r="M76" i="57"/>
  <c r="M77" i="57"/>
  <c r="M78" i="57"/>
  <c r="M79" i="57"/>
  <c r="M80" i="57"/>
  <c r="M81" i="57"/>
  <c r="M82" i="57"/>
  <c r="M83" i="57"/>
  <c r="M84" i="57"/>
  <c r="M85" i="57"/>
  <c r="M86" i="57"/>
  <c r="M87" i="57"/>
  <c r="M88" i="57"/>
  <c r="M89" i="57"/>
  <c r="M90" i="57"/>
  <c r="M91" i="57"/>
  <c r="M92" i="57"/>
  <c r="M93" i="57"/>
  <c r="M94" i="57"/>
  <c r="M95" i="57"/>
  <c r="M96" i="57"/>
  <c r="M97" i="57"/>
  <c r="M98" i="57"/>
  <c r="M99" i="57"/>
  <c r="M100" i="57"/>
  <c r="M101" i="57"/>
  <c r="M102" i="57"/>
  <c r="M103" i="57"/>
  <c r="M104" i="57"/>
  <c r="M105" i="57"/>
  <c r="M106" i="57"/>
  <c r="M107" i="57"/>
  <c r="M108" i="57"/>
  <c r="M109" i="57"/>
  <c r="M110" i="57"/>
  <c r="M111" i="57"/>
  <c r="M112" i="57"/>
  <c r="M113" i="57"/>
  <c r="M114" i="57"/>
  <c r="M115" i="57"/>
  <c r="M116" i="57"/>
  <c r="M117" i="57"/>
  <c r="M118" i="57"/>
  <c r="M119" i="57"/>
  <c r="M120" i="57"/>
  <c r="M121" i="57"/>
  <c r="M122" i="57"/>
  <c r="M123" i="57"/>
  <c r="M124" i="57"/>
  <c r="M125" i="57"/>
  <c r="M126" i="57"/>
  <c r="M127" i="57"/>
  <c r="M128" i="57"/>
  <c r="M129" i="57"/>
  <c r="M130" i="57"/>
  <c r="M131" i="57"/>
  <c r="M132" i="57"/>
  <c r="M133" i="57"/>
  <c r="M134" i="57"/>
  <c r="M135" i="57"/>
  <c r="M136" i="57"/>
  <c r="M137" i="57"/>
  <c r="M138" i="57"/>
  <c r="M139" i="57"/>
  <c r="M140" i="57"/>
  <c r="M141" i="57"/>
  <c r="M142" i="57"/>
  <c r="M143" i="57"/>
  <c r="M144" i="57"/>
  <c r="M145" i="57"/>
  <c r="M146" i="57"/>
  <c r="M147" i="57"/>
  <c r="M148" i="57"/>
  <c r="M149" i="57"/>
  <c r="M150" i="57"/>
  <c r="M151" i="57"/>
  <c r="M152" i="57"/>
  <c r="M153" i="57"/>
  <c r="M154" i="57"/>
  <c r="M155" i="57"/>
  <c r="M156" i="57"/>
  <c r="M157" i="57"/>
  <c r="M158" i="57"/>
  <c r="M159" i="57"/>
  <c r="M160" i="57"/>
  <c r="M161" i="57"/>
  <c r="M162" i="57"/>
  <c r="M163" i="57"/>
  <c r="M164" i="57"/>
  <c r="M165" i="57"/>
  <c r="M166" i="57"/>
  <c r="M167" i="57"/>
  <c r="M168" i="57"/>
  <c r="M169" i="57"/>
  <c r="M170" i="57"/>
  <c r="M171" i="57"/>
  <c r="M172" i="57"/>
  <c r="M173" i="57"/>
  <c r="M174" i="57"/>
  <c r="M175" i="57"/>
  <c r="M176" i="57"/>
  <c r="M177" i="57"/>
  <c r="M178" i="57"/>
  <c r="M179" i="57"/>
  <c r="M180" i="57"/>
  <c r="M181" i="57"/>
  <c r="M182" i="57"/>
  <c r="M183" i="57"/>
  <c r="M184" i="57"/>
  <c r="M185" i="57"/>
  <c r="M186" i="57"/>
  <c r="M187" i="57"/>
  <c r="M188" i="57"/>
  <c r="M189" i="57"/>
  <c r="M190" i="57"/>
  <c r="M191" i="57"/>
  <c r="M192" i="57"/>
  <c r="M193" i="57"/>
  <c r="M194" i="57"/>
  <c r="M195" i="57"/>
  <c r="M196" i="57"/>
  <c r="M197" i="57"/>
  <c r="M198" i="57"/>
  <c r="M199" i="57"/>
  <c r="M200" i="57"/>
  <c r="M201" i="57"/>
  <c r="M202" i="57"/>
  <c r="M203" i="57"/>
  <c r="M204" i="57"/>
  <c r="M205" i="57"/>
  <c r="M206" i="57"/>
  <c r="M207" i="57"/>
  <c r="M208" i="57"/>
  <c r="M209" i="57"/>
  <c r="M210" i="57"/>
  <c r="M211" i="57"/>
  <c r="M2" i="57"/>
  <c r="G212" i="57"/>
  <c r="H212" i="57"/>
  <c r="J2" i="57"/>
  <c r="G50" i="70"/>
  <c r="G49" i="70"/>
  <c r="G48" i="70"/>
  <c r="G47" i="70"/>
  <c r="G46" i="70"/>
  <c r="G45" i="70"/>
  <c r="G43" i="70"/>
  <c r="G42" i="70"/>
  <c r="G41" i="70"/>
  <c r="G40" i="70"/>
  <c r="G36" i="70"/>
  <c r="G35" i="70"/>
  <c r="G33" i="70"/>
  <c r="G32" i="70"/>
  <c r="G31" i="70"/>
  <c r="G30" i="70"/>
  <c r="G28" i="70"/>
  <c r="G27" i="70"/>
  <c r="G26" i="70"/>
  <c r="G25" i="70"/>
  <c r="G23" i="70"/>
  <c r="G22" i="70"/>
  <c r="G21" i="70"/>
  <c r="G20" i="70"/>
  <c r="G18" i="70"/>
  <c r="G17" i="70"/>
  <c r="G16" i="70"/>
  <c r="G15" i="70"/>
  <c r="G10" i="70"/>
  <c r="G9" i="70"/>
  <c r="E50" i="70"/>
  <c r="E49" i="70"/>
  <c r="E48" i="70"/>
  <c r="E47" i="70"/>
  <c r="E46" i="70"/>
  <c r="E45" i="70"/>
  <c r="E43" i="70"/>
  <c r="E42" i="70"/>
  <c r="E41" i="70"/>
  <c r="E40" i="70"/>
  <c r="E36" i="70"/>
  <c r="E35" i="70"/>
  <c r="E33" i="70"/>
  <c r="E32" i="70"/>
  <c r="E31" i="70"/>
  <c r="E30" i="70"/>
  <c r="E28" i="70"/>
  <c r="E27" i="70"/>
  <c r="E26" i="70"/>
  <c r="E25" i="70"/>
  <c r="E23" i="70"/>
  <c r="E22" i="70"/>
  <c r="E21" i="70"/>
  <c r="E20" i="70"/>
  <c r="E18" i="70"/>
  <c r="E17" i="70"/>
  <c r="E16" i="70"/>
  <c r="E15" i="70"/>
  <c r="E10" i="70"/>
  <c r="E9" i="70"/>
  <c r="AA7" i="67"/>
  <c r="AA5" i="67"/>
  <c r="F4" i="79"/>
  <c r="E4" i="79"/>
  <c r="F3" i="79"/>
  <c r="E3" i="79"/>
  <c r="F2" i="79"/>
  <c r="E2" i="79"/>
  <c r="D4" i="79"/>
  <c r="D3" i="79"/>
  <c r="D2" i="79"/>
  <c r="H217" i="82"/>
  <c r="G217" i="82"/>
  <c r="H178" i="83"/>
  <c r="H176" i="83"/>
  <c r="H177" i="83"/>
  <c r="G176" i="83"/>
  <c r="G177" i="83"/>
  <c r="G175" i="83"/>
  <c r="H175" i="83" s="1"/>
  <c r="G174" i="83"/>
  <c r="H174" i="83" s="1"/>
  <c r="G173" i="83"/>
  <c r="H173" i="83" s="1"/>
  <c r="G172" i="83"/>
  <c r="H172" i="83" s="1"/>
  <c r="G171" i="83"/>
  <c r="H171" i="83" s="1"/>
  <c r="G170" i="83"/>
  <c r="H170" i="83" s="1"/>
  <c r="G169" i="83"/>
  <c r="H169" i="83" s="1"/>
  <c r="G168" i="83"/>
  <c r="H168" i="83" s="1"/>
  <c r="G167" i="83"/>
  <c r="H167" i="83" s="1"/>
  <c r="G166" i="83"/>
  <c r="H166" i="83" s="1"/>
  <c r="G165" i="83"/>
  <c r="H165" i="83" s="1"/>
  <c r="G164" i="83"/>
  <c r="H164" i="83" s="1"/>
  <c r="G163" i="83"/>
  <c r="H163" i="83" s="1"/>
  <c r="G162" i="83"/>
  <c r="H162" i="83" s="1"/>
  <c r="G161" i="83"/>
  <c r="H161" i="83" s="1"/>
  <c r="G160" i="83"/>
  <c r="H160" i="83" s="1"/>
  <c r="G159" i="83"/>
  <c r="H159" i="83" s="1"/>
  <c r="G158" i="83"/>
  <c r="H158" i="83" s="1"/>
  <c r="G157" i="83"/>
  <c r="H157" i="83" s="1"/>
  <c r="G156" i="83"/>
  <c r="H156" i="83" s="1"/>
  <c r="G155" i="83"/>
  <c r="H155" i="83" s="1"/>
  <c r="G154" i="83"/>
  <c r="H154" i="83" s="1"/>
  <c r="H153" i="83"/>
  <c r="G153" i="83"/>
  <c r="G152" i="83"/>
  <c r="H152" i="83" s="1"/>
  <c r="G151" i="83"/>
  <c r="H151" i="83" s="1"/>
  <c r="G150" i="83"/>
  <c r="H150" i="83" s="1"/>
  <c r="G149" i="83"/>
  <c r="H149" i="83" s="1"/>
  <c r="G148" i="83"/>
  <c r="H148" i="83" s="1"/>
  <c r="G147" i="83"/>
  <c r="H147" i="83" s="1"/>
  <c r="G146" i="83"/>
  <c r="H146" i="83" s="1"/>
  <c r="G145" i="83"/>
  <c r="H145" i="83" s="1"/>
  <c r="G144" i="83"/>
  <c r="H144" i="83" s="1"/>
  <c r="G143" i="83"/>
  <c r="H143" i="83" s="1"/>
  <c r="G142" i="83"/>
  <c r="H142" i="83" s="1"/>
  <c r="G141" i="83"/>
  <c r="H141" i="83" s="1"/>
  <c r="G140" i="83"/>
  <c r="H140" i="83" s="1"/>
  <c r="G139" i="83"/>
  <c r="H139" i="83" s="1"/>
  <c r="G138" i="83"/>
  <c r="H138" i="83" s="1"/>
  <c r="G137" i="83"/>
  <c r="H137" i="83" s="1"/>
  <c r="G136" i="83"/>
  <c r="H136" i="83" s="1"/>
  <c r="G135" i="83"/>
  <c r="H135" i="83" s="1"/>
  <c r="G134" i="83"/>
  <c r="H134" i="83" s="1"/>
  <c r="G133" i="83"/>
  <c r="H133" i="83" s="1"/>
  <c r="G132" i="83"/>
  <c r="H132" i="83" s="1"/>
  <c r="G131" i="83"/>
  <c r="H131" i="83" s="1"/>
  <c r="G130" i="83"/>
  <c r="H130" i="83" s="1"/>
  <c r="G129" i="83"/>
  <c r="H129" i="83" s="1"/>
  <c r="G128" i="83"/>
  <c r="H128" i="83" s="1"/>
  <c r="G127" i="83"/>
  <c r="H127" i="83" s="1"/>
  <c r="G126" i="83"/>
  <c r="H126" i="83" s="1"/>
  <c r="G125" i="83"/>
  <c r="H125" i="83" s="1"/>
  <c r="G124" i="83"/>
  <c r="H124" i="83" s="1"/>
  <c r="G123" i="83"/>
  <c r="H123" i="83" s="1"/>
  <c r="G122" i="83"/>
  <c r="H122" i="83" s="1"/>
  <c r="G121" i="83"/>
  <c r="H121" i="83" s="1"/>
  <c r="H120" i="83"/>
  <c r="G120" i="83"/>
  <c r="G119" i="83"/>
  <c r="H119" i="83" s="1"/>
  <c r="G118" i="83"/>
  <c r="H118" i="83" s="1"/>
  <c r="G117" i="83"/>
  <c r="H117" i="83" s="1"/>
  <c r="G116" i="83"/>
  <c r="H116" i="83" s="1"/>
  <c r="G115" i="83"/>
  <c r="H115" i="83" s="1"/>
  <c r="G114" i="83"/>
  <c r="H114" i="83" s="1"/>
  <c r="G113" i="83"/>
  <c r="H113" i="83" s="1"/>
  <c r="G112" i="83"/>
  <c r="H112" i="83" s="1"/>
  <c r="G111" i="83"/>
  <c r="H111" i="83" s="1"/>
  <c r="G110" i="83"/>
  <c r="H110" i="83" s="1"/>
  <c r="G109" i="83"/>
  <c r="H109" i="83" s="1"/>
  <c r="G108" i="83"/>
  <c r="H108" i="83" s="1"/>
  <c r="G107" i="83"/>
  <c r="H107" i="83" s="1"/>
  <c r="G106" i="83"/>
  <c r="H106" i="83" s="1"/>
  <c r="G105" i="83"/>
  <c r="H105" i="83" s="1"/>
  <c r="G104" i="83"/>
  <c r="H104" i="83" s="1"/>
  <c r="G103" i="83"/>
  <c r="H103" i="83" s="1"/>
  <c r="H102" i="83"/>
  <c r="G102" i="83"/>
  <c r="G101" i="83"/>
  <c r="H101" i="83" s="1"/>
  <c r="G100" i="83"/>
  <c r="H100" i="83" s="1"/>
  <c r="G99" i="83"/>
  <c r="H99" i="83" s="1"/>
  <c r="G98" i="83"/>
  <c r="H98" i="83" s="1"/>
  <c r="H97" i="83"/>
  <c r="G97" i="83"/>
  <c r="G96" i="83"/>
  <c r="H96" i="83" s="1"/>
  <c r="G95" i="83"/>
  <c r="H95" i="83" s="1"/>
  <c r="G94" i="83"/>
  <c r="H94" i="83" s="1"/>
  <c r="G93" i="83"/>
  <c r="H93" i="83" s="1"/>
  <c r="G92" i="83"/>
  <c r="H92" i="83" s="1"/>
  <c r="G91" i="83"/>
  <c r="H91" i="83" s="1"/>
  <c r="G90" i="83"/>
  <c r="H90" i="83" s="1"/>
  <c r="G89" i="83"/>
  <c r="H89" i="83" s="1"/>
  <c r="G88" i="83"/>
  <c r="H88" i="83" s="1"/>
  <c r="G87" i="83"/>
  <c r="H87" i="83" s="1"/>
  <c r="G86" i="83"/>
  <c r="H86" i="83" s="1"/>
  <c r="G85" i="83"/>
  <c r="H85" i="83" s="1"/>
  <c r="G84" i="83"/>
  <c r="H84" i="83" s="1"/>
  <c r="G83" i="83"/>
  <c r="H83" i="83" s="1"/>
  <c r="G82" i="83"/>
  <c r="H82" i="83" s="1"/>
  <c r="G81" i="83"/>
  <c r="H81" i="83" s="1"/>
  <c r="G80" i="83"/>
  <c r="H80" i="83" s="1"/>
  <c r="G79" i="83"/>
  <c r="H79" i="83" s="1"/>
  <c r="G78" i="83"/>
  <c r="H78" i="83" s="1"/>
  <c r="G77" i="83"/>
  <c r="H77" i="83" s="1"/>
  <c r="G76" i="83"/>
  <c r="H76" i="83" s="1"/>
  <c r="G75" i="83"/>
  <c r="H75" i="83" s="1"/>
  <c r="H74" i="83"/>
  <c r="G74" i="83"/>
  <c r="G73" i="83"/>
  <c r="H73" i="83" s="1"/>
  <c r="G72" i="83"/>
  <c r="H72" i="83" s="1"/>
  <c r="G71" i="83"/>
  <c r="H71" i="83" s="1"/>
  <c r="G70" i="83"/>
  <c r="H70" i="83" s="1"/>
  <c r="G69" i="83"/>
  <c r="H69" i="83" s="1"/>
  <c r="G68" i="83"/>
  <c r="H68" i="83" s="1"/>
  <c r="G67" i="83"/>
  <c r="H67" i="83" s="1"/>
  <c r="G66" i="83"/>
  <c r="H66" i="83" s="1"/>
  <c r="G65" i="83"/>
  <c r="H65" i="83" s="1"/>
  <c r="G64" i="83"/>
  <c r="H64" i="83" s="1"/>
  <c r="G63" i="83"/>
  <c r="H63" i="83" s="1"/>
  <c r="G62" i="83"/>
  <c r="H62" i="83" s="1"/>
  <c r="G61" i="83"/>
  <c r="H61" i="83" s="1"/>
  <c r="G60" i="83"/>
  <c r="H60" i="83" s="1"/>
  <c r="G59" i="83"/>
  <c r="H59" i="83" s="1"/>
  <c r="G58" i="83"/>
  <c r="H58" i="83" s="1"/>
  <c r="G57" i="83"/>
  <c r="H57" i="83" s="1"/>
  <c r="G56" i="83"/>
  <c r="H56" i="83" s="1"/>
  <c r="G55" i="83"/>
  <c r="H55" i="83" s="1"/>
  <c r="G54" i="83"/>
  <c r="H54" i="83" s="1"/>
  <c r="G53" i="83"/>
  <c r="H53" i="83" s="1"/>
  <c r="G52" i="83"/>
  <c r="H52" i="83" s="1"/>
  <c r="G51" i="83"/>
  <c r="H51" i="83" s="1"/>
  <c r="G50" i="83"/>
  <c r="H50" i="83" s="1"/>
  <c r="G49" i="83"/>
  <c r="H49" i="83" s="1"/>
  <c r="G48" i="83"/>
  <c r="H48" i="83" s="1"/>
  <c r="G47" i="83"/>
  <c r="H47" i="83" s="1"/>
  <c r="G46" i="83"/>
  <c r="H46" i="83" s="1"/>
  <c r="G45" i="83"/>
  <c r="H45" i="83" s="1"/>
  <c r="G44" i="83"/>
  <c r="H44" i="83" s="1"/>
  <c r="G43" i="83"/>
  <c r="H43" i="83" s="1"/>
  <c r="G42" i="83"/>
  <c r="H42" i="83" s="1"/>
  <c r="G41" i="83"/>
  <c r="H41" i="83" s="1"/>
  <c r="G40" i="83"/>
  <c r="H40" i="83" s="1"/>
  <c r="G39" i="83"/>
  <c r="H39" i="83" s="1"/>
  <c r="G38" i="83"/>
  <c r="H38" i="83" s="1"/>
  <c r="G37" i="83"/>
  <c r="H37" i="83" s="1"/>
  <c r="G36" i="83"/>
  <c r="H36" i="83" s="1"/>
  <c r="G35" i="83"/>
  <c r="H35" i="83" s="1"/>
  <c r="G34" i="83"/>
  <c r="H34" i="83" s="1"/>
  <c r="G33" i="83"/>
  <c r="H33" i="83" s="1"/>
  <c r="G32" i="83"/>
  <c r="H32" i="83" s="1"/>
  <c r="G31" i="83"/>
  <c r="H31" i="83" s="1"/>
  <c r="G30" i="83"/>
  <c r="H30" i="83" s="1"/>
  <c r="G29" i="83"/>
  <c r="H29" i="83" s="1"/>
  <c r="G28" i="83"/>
  <c r="H28" i="83" s="1"/>
  <c r="G27" i="83"/>
  <c r="H27" i="83" s="1"/>
  <c r="H26" i="83"/>
  <c r="G26" i="83"/>
  <c r="G25" i="83"/>
  <c r="H25" i="83" s="1"/>
  <c r="G24" i="83"/>
  <c r="H24" i="83" s="1"/>
  <c r="G23" i="83"/>
  <c r="H23" i="83" s="1"/>
  <c r="G22" i="83"/>
  <c r="H22" i="83" s="1"/>
  <c r="G21" i="83"/>
  <c r="H21" i="83" s="1"/>
  <c r="G20" i="83"/>
  <c r="H20" i="83" s="1"/>
  <c r="G19" i="83"/>
  <c r="H19" i="83" s="1"/>
  <c r="G18" i="83"/>
  <c r="H18" i="83" s="1"/>
  <c r="G17" i="83"/>
  <c r="H17" i="83" s="1"/>
  <c r="G16" i="83"/>
  <c r="H16" i="83" s="1"/>
  <c r="G15" i="83"/>
  <c r="H15" i="83" s="1"/>
  <c r="G14" i="83"/>
  <c r="H14" i="83" s="1"/>
  <c r="G13" i="83"/>
  <c r="H13" i="83" s="1"/>
  <c r="G12" i="83"/>
  <c r="H12" i="83" s="1"/>
  <c r="G11" i="83"/>
  <c r="H11" i="83" s="1"/>
  <c r="I10" i="83"/>
  <c r="I11" i="83" s="1"/>
  <c r="G10" i="83"/>
  <c r="H10" i="83" s="1"/>
  <c r="G9" i="83"/>
  <c r="H9" i="83" s="1"/>
  <c r="G8" i="83"/>
  <c r="H8" i="83" s="1"/>
  <c r="G7" i="83"/>
  <c r="H7" i="83" s="1"/>
  <c r="G6" i="83"/>
  <c r="H6" i="83" s="1"/>
  <c r="G5" i="83"/>
  <c r="H5" i="83" s="1"/>
  <c r="G4" i="83"/>
  <c r="H4" i="83" s="1"/>
  <c r="I3" i="83"/>
  <c r="I4" i="83" s="1"/>
  <c r="G3" i="83"/>
  <c r="H3" i="83" s="1"/>
  <c r="L2" i="83"/>
  <c r="G2" i="83"/>
  <c r="H2" i="83" s="1"/>
  <c r="H210" i="82"/>
  <c r="H211" i="82"/>
  <c r="H212" i="82"/>
  <c r="H213" i="82"/>
  <c r="H214" i="82"/>
  <c r="H215" i="82"/>
  <c r="H216" i="82"/>
  <c r="G210" i="82"/>
  <c r="G211" i="82"/>
  <c r="G212" i="82"/>
  <c r="G213" i="82"/>
  <c r="G214" i="82"/>
  <c r="G215" i="82"/>
  <c r="G216" i="82"/>
  <c r="G209" i="82"/>
  <c r="H209" i="82" s="1"/>
  <c r="G208" i="82"/>
  <c r="H208" i="82" s="1"/>
  <c r="G207" i="82"/>
  <c r="H207" i="82" s="1"/>
  <c r="G206" i="82"/>
  <c r="H206" i="82" s="1"/>
  <c r="G205" i="82"/>
  <c r="H205" i="82" s="1"/>
  <c r="G204" i="82"/>
  <c r="H204" i="82" s="1"/>
  <c r="G203" i="82"/>
  <c r="H203" i="82" s="1"/>
  <c r="G202" i="82"/>
  <c r="H202" i="82" s="1"/>
  <c r="G201" i="82"/>
  <c r="H201" i="82" s="1"/>
  <c r="G200" i="82"/>
  <c r="H200" i="82" s="1"/>
  <c r="G199" i="82"/>
  <c r="H199" i="82" s="1"/>
  <c r="G198" i="82"/>
  <c r="H198" i="82" s="1"/>
  <c r="G197" i="82"/>
  <c r="H197" i="82" s="1"/>
  <c r="G196" i="82"/>
  <c r="H196" i="82" s="1"/>
  <c r="G195" i="82"/>
  <c r="H195" i="82" s="1"/>
  <c r="G194" i="82"/>
  <c r="H194" i="82" s="1"/>
  <c r="G193" i="82"/>
  <c r="H193" i="82" s="1"/>
  <c r="G192" i="82"/>
  <c r="H192" i="82" s="1"/>
  <c r="G191" i="82"/>
  <c r="H191" i="82" s="1"/>
  <c r="G190" i="82"/>
  <c r="H190" i="82" s="1"/>
  <c r="G189" i="82"/>
  <c r="H189" i="82" s="1"/>
  <c r="G188" i="82"/>
  <c r="H188" i="82" s="1"/>
  <c r="G187" i="82"/>
  <c r="H187" i="82" s="1"/>
  <c r="G186" i="82"/>
  <c r="H186" i="82" s="1"/>
  <c r="G185" i="82"/>
  <c r="H185" i="82" s="1"/>
  <c r="G184" i="82"/>
  <c r="H184" i="82" s="1"/>
  <c r="G183" i="82"/>
  <c r="H183" i="82" s="1"/>
  <c r="G182" i="82"/>
  <c r="H182" i="82" s="1"/>
  <c r="G181" i="82"/>
  <c r="H181" i="82" s="1"/>
  <c r="G180" i="82"/>
  <c r="H180" i="82" s="1"/>
  <c r="G179" i="82"/>
  <c r="H179" i="82" s="1"/>
  <c r="G178" i="82"/>
  <c r="H178" i="82" s="1"/>
  <c r="G177" i="82"/>
  <c r="H177" i="82" s="1"/>
  <c r="G176" i="82"/>
  <c r="H176" i="82" s="1"/>
  <c r="G175" i="82"/>
  <c r="H175" i="82" s="1"/>
  <c r="G174" i="82"/>
  <c r="H174" i="82" s="1"/>
  <c r="G173" i="82"/>
  <c r="H173" i="82" s="1"/>
  <c r="G172" i="82"/>
  <c r="H172" i="82" s="1"/>
  <c r="G171" i="82"/>
  <c r="H171" i="82" s="1"/>
  <c r="G170" i="82"/>
  <c r="H170" i="82" s="1"/>
  <c r="G169" i="82"/>
  <c r="H169" i="82" s="1"/>
  <c r="G168" i="82"/>
  <c r="H168" i="82" s="1"/>
  <c r="G167" i="82"/>
  <c r="H167" i="82" s="1"/>
  <c r="G166" i="82"/>
  <c r="H166" i="82" s="1"/>
  <c r="G165" i="82"/>
  <c r="H165" i="82" s="1"/>
  <c r="G164" i="82"/>
  <c r="H164" i="82" s="1"/>
  <c r="G163" i="82"/>
  <c r="H163" i="82" s="1"/>
  <c r="G162" i="82"/>
  <c r="H162" i="82" s="1"/>
  <c r="G161" i="82"/>
  <c r="H161" i="82" s="1"/>
  <c r="G160" i="82"/>
  <c r="H160" i="82" s="1"/>
  <c r="G159" i="82"/>
  <c r="H159" i="82" s="1"/>
  <c r="G158" i="82"/>
  <c r="H158" i="82" s="1"/>
  <c r="G157" i="82"/>
  <c r="H157" i="82" s="1"/>
  <c r="G156" i="82"/>
  <c r="H156" i="82" s="1"/>
  <c r="G155" i="82"/>
  <c r="H155" i="82" s="1"/>
  <c r="G154" i="82"/>
  <c r="H154" i="82" s="1"/>
  <c r="G153" i="82"/>
  <c r="H153" i="82" s="1"/>
  <c r="G152" i="82"/>
  <c r="H152" i="82" s="1"/>
  <c r="G151" i="82"/>
  <c r="H151" i="82" s="1"/>
  <c r="G150" i="82"/>
  <c r="H150" i="82" s="1"/>
  <c r="G149" i="82"/>
  <c r="H149" i="82" s="1"/>
  <c r="G148" i="82"/>
  <c r="H148" i="82" s="1"/>
  <c r="G147" i="82"/>
  <c r="H147" i="82" s="1"/>
  <c r="G146" i="82"/>
  <c r="H146" i="82" s="1"/>
  <c r="G145" i="82"/>
  <c r="H145" i="82" s="1"/>
  <c r="G144" i="82"/>
  <c r="H144" i="82" s="1"/>
  <c r="G143" i="82"/>
  <c r="H143" i="82" s="1"/>
  <c r="G142" i="82"/>
  <c r="H142" i="82" s="1"/>
  <c r="G141" i="82"/>
  <c r="H141" i="82" s="1"/>
  <c r="G140" i="82"/>
  <c r="H140" i="82" s="1"/>
  <c r="G139" i="82"/>
  <c r="H139" i="82" s="1"/>
  <c r="G138" i="82"/>
  <c r="H138" i="82" s="1"/>
  <c r="G137" i="82"/>
  <c r="H137" i="82" s="1"/>
  <c r="G136" i="82"/>
  <c r="H136" i="82" s="1"/>
  <c r="G135" i="82"/>
  <c r="H135" i="82" s="1"/>
  <c r="G134" i="82"/>
  <c r="H134" i="82" s="1"/>
  <c r="G133" i="82"/>
  <c r="H133" i="82" s="1"/>
  <c r="G132" i="82"/>
  <c r="H132" i="82" s="1"/>
  <c r="G131" i="82"/>
  <c r="H131" i="82" s="1"/>
  <c r="G130" i="82"/>
  <c r="H130" i="82" s="1"/>
  <c r="G129" i="82"/>
  <c r="H129" i="82" s="1"/>
  <c r="G128" i="82"/>
  <c r="H128" i="82" s="1"/>
  <c r="G127" i="82"/>
  <c r="H127" i="82" s="1"/>
  <c r="G126" i="82"/>
  <c r="H126" i="82" s="1"/>
  <c r="G125" i="82"/>
  <c r="H125" i="82" s="1"/>
  <c r="G124" i="82"/>
  <c r="H124" i="82" s="1"/>
  <c r="G123" i="82"/>
  <c r="H123" i="82" s="1"/>
  <c r="G122" i="82"/>
  <c r="H122" i="82" s="1"/>
  <c r="G121" i="82"/>
  <c r="H121" i="82" s="1"/>
  <c r="G120" i="82"/>
  <c r="H120" i="82" s="1"/>
  <c r="G119" i="82"/>
  <c r="H119" i="82" s="1"/>
  <c r="G118" i="82"/>
  <c r="H118" i="82" s="1"/>
  <c r="G117" i="82"/>
  <c r="H117" i="82" s="1"/>
  <c r="G116" i="82"/>
  <c r="H116" i="82" s="1"/>
  <c r="G115" i="82"/>
  <c r="H115" i="82" s="1"/>
  <c r="G114" i="82"/>
  <c r="H114" i="82" s="1"/>
  <c r="G113" i="82"/>
  <c r="H113" i="82" s="1"/>
  <c r="G112" i="82"/>
  <c r="H112" i="82" s="1"/>
  <c r="G111" i="82"/>
  <c r="H111" i="82" s="1"/>
  <c r="G110" i="82"/>
  <c r="H110" i="82" s="1"/>
  <c r="G109" i="82"/>
  <c r="H109" i="82" s="1"/>
  <c r="G108" i="82"/>
  <c r="H108" i="82" s="1"/>
  <c r="G107" i="82"/>
  <c r="H107" i="82" s="1"/>
  <c r="G106" i="82"/>
  <c r="H106" i="82" s="1"/>
  <c r="G105" i="82"/>
  <c r="H105" i="82" s="1"/>
  <c r="G104" i="82"/>
  <c r="H104" i="82" s="1"/>
  <c r="G103" i="82"/>
  <c r="H103" i="82" s="1"/>
  <c r="G102" i="82"/>
  <c r="H102" i="82" s="1"/>
  <c r="G101" i="82"/>
  <c r="H101" i="82" s="1"/>
  <c r="G100" i="82"/>
  <c r="H100" i="82" s="1"/>
  <c r="G99" i="82"/>
  <c r="H99" i="82" s="1"/>
  <c r="G98" i="82"/>
  <c r="H98" i="82" s="1"/>
  <c r="G97" i="82"/>
  <c r="H97" i="82" s="1"/>
  <c r="G96" i="82"/>
  <c r="H96" i="82" s="1"/>
  <c r="G95" i="82"/>
  <c r="H95" i="82" s="1"/>
  <c r="G94" i="82"/>
  <c r="H94" i="82" s="1"/>
  <c r="G93" i="82"/>
  <c r="H93" i="82" s="1"/>
  <c r="G92" i="82"/>
  <c r="H92" i="82" s="1"/>
  <c r="G91" i="82"/>
  <c r="H91" i="82" s="1"/>
  <c r="G90" i="82"/>
  <c r="H90" i="82" s="1"/>
  <c r="G89" i="82"/>
  <c r="H89" i="82" s="1"/>
  <c r="G88" i="82"/>
  <c r="H88" i="82" s="1"/>
  <c r="G87" i="82"/>
  <c r="H87" i="82" s="1"/>
  <c r="G86" i="82"/>
  <c r="H86" i="82" s="1"/>
  <c r="G85" i="82"/>
  <c r="H85" i="82" s="1"/>
  <c r="G84" i="82"/>
  <c r="H84" i="82" s="1"/>
  <c r="G83" i="82"/>
  <c r="H83" i="82" s="1"/>
  <c r="G82" i="82"/>
  <c r="H82" i="82" s="1"/>
  <c r="G81" i="82"/>
  <c r="H81" i="82" s="1"/>
  <c r="G80" i="82"/>
  <c r="H80" i="82" s="1"/>
  <c r="G79" i="82"/>
  <c r="H79" i="82" s="1"/>
  <c r="G78" i="82"/>
  <c r="H78" i="82" s="1"/>
  <c r="G77" i="82"/>
  <c r="H77" i="82" s="1"/>
  <c r="G76" i="82"/>
  <c r="H76" i="82" s="1"/>
  <c r="G75" i="82"/>
  <c r="H75" i="82" s="1"/>
  <c r="G74" i="82"/>
  <c r="H74" i="82" s="1"/>
  <c r="G73" i="82"/>
  <c r="H73" i="82" s="1"/>
  <c r="G72" i="82"/>
  <c r="H72" i="82" s="1"/>
  <c r="G71" i="82"/>
  <c r="H71" i="82" s="1"/>
  <c r="G70" i="82"/>
  <c r="H70" i="82" s="1"/>
  <c r="G69" i="82"/>
  <c r="H69" i="82" s="1"/>
  <c r="G68" i="82"/>
  <c r="H68" i="82" s="1"/>
  <c r="G67" i="82"/>
  <c r="H67" i="82" s="1"/>
  <c r="G66" i="82"/>
  <c r="H66" i="82" s="1"/>
  <c r="G65" i="82"/>
  <c r="H65" i="82" s="1"/>
  <c r="G64" i="82"/>
  <c r="H64" i="82" s="1"/>
  <c r="G63" i="82"/>
  <c r="H63" i="82" s="1"/>
  <c r="G62" i="82"/>
  <c r="H62" i="82" s="1"/>
  <c r="G61" i="82"/>
  <c r="H61" i="82" s="1"/>
  <c r="G60" i="82"/>
  <c r="H60" i="82" s="1"/>
  <c r="G59" i="82"/>
  <c r="H59" i="82" s="1"/>
  <c r="G58" i="82"/>
  <c r="H58" i="82" s="1"/>
  <c r="G57" i="82"/>
  <c r="H57" i="82" s="1"/>
  <c r="G56" i="82"/>
  <c r="H56" i="82" s="1"/>
  <c r="G55" i="82"/>
  <c r="H55" i="82" s="1"/>
  <c r="G54" i="82"/>
  <c r="H54" i="82" s="1"/>
  <c r="G53" i="82"/>
  <c r="H53" i="82" s="1"/>
  <c r="G52" i="82"/>
  <c r="H52" i="82" s="1"/>
  <c r="G51" i="82"/>
  <c r="H51" i="82" s="1"/>
  <c r="G50" i="82"/>
  <c r="H50" i="82" s="1"/>
  <c r="G49" i="82"/>
  <c r="H49" i="82" s="1"/>
  <c r="G48" i="82"/>
  <c r="H48" i="82" s="1"/>
  <c r="G47" i="82"/>
  <c r="H47" i="82" s="1"/>
  <c r="G46" i="82"/>
  <c r="H46" i="82" s="1"/>
  <c r="G45" i="82"/>
  <c r="H45" i="82" s="1"/>
  <c r="G44" i="82"/>
  <c r="H44" i="82" s="1"/>
  <c r="G43" i="82"/>
  <c r="H43" i="82" s="1"/>
  <c r="G42" i="82"/>
  <c r="H42" i="82" s="1"/>
  <c r="G41" i="82"/>
  <c r="H41" i="82" s="1"/>
  <c r="G40" i="82"/>
  <c r="H40" i="82" s="1"/>
  <c r="G39" i="82"/>
  <c r="H39" i="82" s="1"/>
  <c r="G38" i="82"/>
  <c r="H38" i="82" s="1"/>
  <c r="G37" i="82"/>
  <c r="H37" i="82" s="1"/>
  <c r="G36" i="82"/>
  <c r="H36" i="82" s="1"/>
  <c r="G35" i="82"/>
  <c r="H35" i="82" s="1"/>
  <c r="G34" i="82"/>
  <c r="H34" i="82" s="1"/>
  <c r="G33" i="82"/>
  <c r="H33" i="82" s="1"/>
  <c r="G32" i="82"/>
  <c r="H32" i="82" s="1"/>
  <c r="G31" i="82"/>
  <c r="H31" i="82" s="1"/>
  <c r="G30" i="82"/>
  <c r="H30" i="82" s="1"/>
  <c r="G29" i="82"/>
  <c r="H29" i="82" s="1"/>
  <c r="G28" i="82"/>
  <c r="H28" i="82" s="1"/>
  <c r="G27" i="82"/>
  <c r="H27" i="82" s="1"/>
  <c r="G26" i="82"/>
  <c r="H26" i="82" s="1"/>
  <c r="G25" i="82"/>
  <c r="H25" i="82" s="1"/>
  <c r="G24" i="82"/>
  <c r="H24" i="82" s="1"/>
  <c r="G23" i="82"/>
  <c r="H23" i="82" s="1"/>
  <c r="G22" i="82"/>
  <c r="H22" i="82" s="1"/>
  <c r="G21" i="82"/>
  <c r="H21" i="82" s="1"/>
  <c r="G20" i="82"/>
  <c r="H20" i="82" s="1"/>
  <c r="G19" i="82"/>
  <c r="H19" i="82" s="1"/>
  <c r="H18" i="82"/>
  <c r="G18" i="82"/>
  <c r="G17" i="82"/>
  <c r="H17" i="82" s="1"/>
  <c r="G16" i="82"/>
  <c r="H16" i="82" s="1"/>
  <c r="G15" i="82"/>
  <c r="H15" i="82" s="1"/>
  <c r="H14" i="82"/>
  <c r="G14" i="82"/>
  <c r="G13" i="82"/>
  <c r="H13" i="82" s="1"/>
  <c r="G12" i="82"/>
  <c r="H12" i="82" s="1"/>
  <c r="G11" i="82"/>
  <c r="H11" i="82" s="1"/>
  <c r="G10" i="82"/>
  <c r="H10" i="82" s="1"/>
  <c r="G9" i="82"/>
  <c r="H9" i="82" s="1"/>
  <c r="G8" i="82"/>
  <c r="H8" i="82" s="1"/>
  <c r="G7" i="82"/>
  <c r="H7" i="82" s="1"/>
  <c r="G6" i="82"/>
  <c r="H6" i="82" s="1"/>
  <c r="G5" i="82"/>
  <c r="H5" i="82" s="1"/>
  <c r="G4" i="82"/>
  <c r="H4" i="82" s="1"/>
  <c r="I3" i="82"/>
  <c r="G3" i="82"/>
  <c r="H3" i="82" s="1"/>
  <c r="L2" i="82"/>
  <c r="G2" i="82"/>
  <c r="H2" i="82" s="1"/>
  <c r="H5" i="57"/>
  <c r="H9" i="57"/>
  <c r="H21" i="57"/>
  <c r="H22" i="57"/>
  <c r="H29" i="57"/>
  <c r="H30" i="57"/>
  <c r="H37" i="57"/>
  <c r="H38" i="57"/>
  <c r="H45" i="57"/>
  <c r="H46" i="57"/>
  <c r="H53" i="57"/>
  <c r="H54" i="57"/>
  <c r="H61" i="57"/>
  <c r="H62" i="57"/>
  <c r="H69" i="57"/>
  <c r="H70" i="57"/>
  <c r="H77" i="57"/>
  <c r="H78" i="57"/>
  <c r="H85" i="57"/>
  <c r="H86" i="57"/>
  <c r="H93" i="57"/>
  <c r="H94" i="57"/>
  <c r="H101" i="57"/>
  <c r="H102" i="57"/>
  <c r="H109" i="57"/>
  <c r="H110" i="57"/>
  <c r="H117" i="57"/>
  <c r="H118" i="57"/>
  <c r="H125" i="57"/>
  <c r="H126" i="57"/>
  <c r="H133" i="57"/>
  <c r="H134" i="57"/>
  <c r="H141" i="57"/>
  <c r="H142" i="57"/>
  <c r="H149" i="57"/>
  <c r="H150" i="57"/>
  <c r="H157" i="57"/>
  <c r="H158" i="57"/>
  <c r="H165" i="57"/>
  <c r="H166" i="57"/>
  <c r="H173" i="57"/>
  <c r="H174" i="57"/>
  <c r="H181" i="57"/>
  <c r="H185" i="57"/>
  <c r="H193" i="57"/>
  <c r="H197" i="57"/>
  <c r="H209" i="57"/>
  <c r="G3" i="57"/>
  <c r="H3" i="57" s="1"/>
  <c r="G4" i="57"/>
  <c r="G5" i="57"/>
  <c r="G6" i="57"/>
  <c r="G7" i="57"/>
  <c r="H7" i="57" s="1"/>
  <c r="G8" i="57"/>
  <c r="H8" i="57" s="1"/>
  <c r="G9" i="57"/>
  <c r="G10" i="57"/>
  <c r="H10" i="57" s="1"/>
  <c r="G11" i="57"/>
  <c r="H11" i="57" s="1"/>
  <c r="G12" i="57"/>
  <c r="H12" i="57" s="1"/>
  <c r="G13" i="57"/>
  <c r="H13" i="57" s="1"/>
  <c r="G14" i="57"/>
  <c r="H14" i="57" s="1"/>
  <c r="G15" i="57"/>
  <c r="H15" i="57" s="1"/>
  <c r="G16" i="57"/>
  <c r="H16" i="57" s="1"/>
  <c r="G17" i="57"/>
  <c r="H17" i="57" s="1"/>
  <c r="G18" i="57"/>
  <c r="H18" i="57" s="1"/>
  <c r="G19" i="57"/>
  <c r="H19" i="57" s="1"/>
  <c r="G20" i="57"/>
  <c r="H20" i="57" s="1"/>
  <c r="G21" i="57"/>
  <c r="G22" i="57"/>
  <c r="G23" i="57"/>
  <c r="H23" i="57" s="1"/>
  <c r="G24" i="57"/>
  <c r="H24" i="57" s="1"/>
  <c r="G25" i="57"/>
  <c r="H25" i="57" s="1"/>
  <c r="G26" i="57"/>
  <c r="H26" i="57" s="1"/>
  <c r="G27" i="57"/>
  <c r="H27" i="57" s="1"/>
  <c r="G28" i="57"/>
  <c r="H28" i="57" s="1"/>
  <c r="G29" i="57"/>
  <c r="G30" i="57"/>
  <c r="G31" i="57"/>
  <c r="H31" i="57" s="1"/>
  <c r="G32" i="57"/>
  <c r="H32" i="57" s="1"/>
  <c r="G33" i="57"/>
  <c r="H33" i="57" s="1"/>
  <c r="G34" i="57"/>
  <c r="H34" i="57" s="1"/>
  <c r="G35" i="57"/>
  <c r="H35" i="57" s="1"/>
  <c r="G36" i="57"/>
  <c r="H36" i="57" s="1"/>
  <c r="G37" i="57"/>
  <c r="G38" i="57"/>
  <c r="G39" i="57"/>
  <c r="H39" i="57" s="1"/>
  <c r="G40" i="57"/>
  <c r="H40" i="57" s="1"/>
  <c r="G41" i="57"/>
  <c r="H41" i="57" s="1"/>
  <c r="G42" i="57"/>
  <c r="H42" i="57" s="1"/>
  <c r="G43" i="57"/>
  <c r="H43" i="57" s="1"/>
  <c r="G44" i="57"/>
  <c r="H44" i="57" s="1"/>
  <c r="G45" i="57"/>
  <c r="G46" i="57"/>
  <c r="G47" i="57"/>
  <c r="H47" i="57" s="1"/>
  <c r="G48" i="57"/>
  <c r="H48" i="57" s="1"/>
  <c r="G49" i="57"/>
  <c r="H49" i="57" s="1"/>
  <c r="G50" i="57"/>
  <c r="H50" i="57" s="1"/>
  <c r="G51" i="57"/>
  <c r="H51" i="57" s="1"/>
  <c r="G52" i="57"/>
  <c r="H52" i="57" s="1"/>
  <c r="G53" i="57"/>
  <c r="G54" i="57"/>
  <c r="G55" i="57"/>
  <c r="H55" i="57" s="1"/>
  <c r="G56" i="57"/>
  <c r="H56" i="57" s="1"/>
  <c r="G57" i="57"/>
  <c r="H57" i="57" s="1"/>
  <c r="G58" i="57"/>
  <c r="H58" i="57" s="1"/>
  <c r="G59" i="57"/>
  <c r="H59" i="57" s="1"/>
  <c r="G60" i="57"/>
  <c r="H60" i="57" s="1"/>
  <c r="G61" i="57"/>
  <c r="G62" i="57"/>
  <c r="G63" i="57"/>
  <c r="H63" i="57" s="1"/>
  <c r="G64" i="57"/>
  <c r="H64" i="57" s="1"/>
  <c r="G65" i="57"/>
  <c r="H65" i="57" s="1"/>
  <c r="G66" i="57"/>
  <c r="H66" i="57" s="1"/>
  <c r="G67" i="57"/>
  <c r="H67" i="57" s="1"/>
  <c r="G68" i="57"/>
  <c r="H68" i="57" s="1"/>
  <c r="G69" i="57"/>
  <c r="G70" i="57"/>
  <c r="G71" i="57"/>
  <c r="H71" i="57" s="1"/>
  <c r="G72" i="57"/>
  <c r="H72" i="57" s="1"/>
  <c r="G73" i="57"/>
  <c r="H73" i="57" s="1"/>
  <c r="G74" i="57"/>
  <c r="H74" i="57" s="1"/>
  <c r="G75" i="57"/>
  <c r="H75" i="57" s="1"/>
  <c r="G76" i="57"/>
  <c r="H76" i="57" s="1"/>
  <c r="G77" i="57"/>
  <c r="G78" i="57"/>
  <c r="G79" i="57"/>
  <c r="H79" i="57" s="1"/>
  <c r="G80" i="57"/>
  <c r="H80" i="57" s="1"/>
  <c r="G81" i="57"/>
  <c r="H81" i="57" s="1"/>
  <c r="G82" i="57"/>
  <c r="H82" i="57" s="1"/>
  <c r="G83" i="57"/>
  <c r="H83" i="57" s="1"/>
  <c r="G84" i="57"/>
  <c r="H84" i="57" s="1"/>
  <c r="G85" i="57"/>
  <c r="G86" i="57"/>
  <c r="G87" i="57"/>
  <c r="H87" i="57" s="1"/>
  <c r="G88" i="57"/>
  <c r="H88" i="57" s="1"/>
  <c r="G89" i="57"/>
  <c r="H89" i="57" s="1"/>
  <c r="G90" i="57"/>
  <c r="H90" i="57" s="1"/>
  <c r="G91" i="57"/>
  <c r="H91" i="57" s="1"/>
  <c r="G92" i="57"/>
  <c r="H92" i="57" s="1"/>
  <c r="G93" i="57"/>
  <c r="G94" i="57"/>
  <c r="G95" i="57"/>
  <c r="H95" i="57" s="1"/>
  <c r="G96" i="57"/>
  <c r="H96" i="57" s="1"/>
  <c r="G97" i="57"/>
  <c r="H97" i="57" s="1"/>
  <c r="G98" i="57"/>
  <c r="H98" i="57" s="1"/>
  <c r="G99" i="57"/>
  <c r="H99" i="57" s="1"/>
  <c r="G100" i="57"/>
  <c r="H100" i="57" s="1"/>
  <c r="G101" i="57"/>
  <c r="G102" i="57"/>
  <c r="G103" i="57"/>
  <c r="H103" i="57" s="1"/>
  <c r="G104" i="57"/>
  <c r="H104" i="57" s="1"/>
  <c r="G105" i="57"/>
  <c r="H105" i="57" s="1"/>
  <c r="G106" i="57"/>
  <c r="H106" i="57" s="1"/>
  <c r="G107" i="57"/>
  <c r="H107" i="57" s="1"/>
  <c r="G108" i="57"/>
  <c r="H108" i="57" s="1"/>
  <c r="G109" i="57"/>
  <c r="G110" i="57"/>
  <c r="G111" i="57"/>
  <c r="H111" i="57" s="1"/>
  <c r="G112" i="57"/>
  <c r="H112" i="57" s="1"/>
  <c r="G113" i="57"/>
  <c r="H113" i="57" s="1"/>
  <c r="G114" i="57"/>
  <c r="H114" i="57" s="1"/>
  <c r="G115" i="57"/>
  <c r="H115" i="57" s="1"/>
  <c r="G116" i="57"/>
  <c r="H116" i="57" s="1"/>
  <c r="G117" i="57"/>
  <c r="G118" i="57"/>
  <c r="G119" i="57"/>
  <c r="H119" i="57" s="1"/>
  <c r="G120" i="57"/>
  <c r="H120" i="57" s="1"/>
  <c r="G121" i="57"/>
  <c r="H121" i="57" s="1"/>
  <c r="G122" i="57"/>
  <c r="H122" i="57" s="1"/>
  <c r="G123" i="57"/>
  <c r="H123" i="57" s="1"/>
  <c r="G124" i="57"/>
  <c r="H124" i="57" s="1"/>
  <c r="G125" i="57"/>
  <c r="G126" i="57"/>
  <c r="G127" i="57"/>
  <c r="H127" i="57" s="1"/>
  <c r="G128" i="57"/>
  <c r="H128" i="57" s="1"/>
  <c r="G129" i="57"/>
  <c r="H129" i="57" s="1"/>
  <c r="G130" i="57"/>
  <c r="H130" i="57" s="1"/>
  <c r="G131" i="57"/>
  <c r="H131" i="57" s="1"/>
  <c r="G132" i="57"/>
  <c r="H132" i="57" s="1"/>
  <c r="G133" i="57"/>
  <c r="G134" i="57"/>
  <c r="G135" i="57"/>
  <c r="H135" i="57" s="1"/>
  <c r="G136" i="57"/>
  <c r="H136" i="57" s="1"/>
  <c r="G137" i="57"/>
  <c r="H137" i="57" s="1"/>
  <c r="G138" i="57"/>
  <c r="H138" i="57" s="1"/>
  <c r="G139" i="57"/>
  <c r="H139" i="57" s="1"/>
  <c r="G140" i="57"/>
  <c r="H140" i="57" s="1"/>
  <c r="G141" i="57"/>
  <c r="G142" i="57"/>
  <c r="G143" i="57"/>
  <c r="H143" i="57" s="1"/>
  <c r="G144" i="57"/>
  <c r="H144" i="57" s="1"/>
  <c r="G145" i="57"/>
  <c r="H145" i="57" s="1"/>
  <c r="G146" i="57"/>
  <c r="H146" i="57" s="1"/>
  <c r="G147" i="57"/>
  <c r="H147" i="57" s="1"/>
  <c r="G148" i="57"/>
  <c r="H148" i="57" s="1"/>
  <c r="G149" i="57"/>
  <c r="G150" i="57"/>
  <c r="G151" i="57"/>
  <c r="H151" i="57" s="1"/>
  <c r="G152" i="57"/>
  <c r="H152" i="57" s="1"/>
  <c r="G153" i="57"/>
  <c r="H153" i="57" s="1"/>
  <c r="G154" i="57"/>
  <c r="H154" i="57" s="1"/>
  <c r="G155" i="57"/>
  <c r="H155" i="57" s="1"/>
  <c r="G156" i="57"/>
  <c r="H156" i="57" s="1"/>
  <c r="G157" i="57"/>
  <c r="G158" i="57"/>
  <c r="G159" i="57"/>
  <c r="H159" i="57" s="1"/>
  <c r="G160" i="57"/>
  <c r="H160" i="57" s="1"/>
  <c r="G161" i="57"/>
  <c r="H161" i="57" s="1"/>
  <c r="G162" i="57"/>
  <c r="H162" i="57" s="1"/>
  <c r="G163" i="57"/>
  <c r="H163" i="57" s="1"/>
  <c r="G164" i="57"/>
  <c r="H164" i="57" s="1"/>
  <c r="G165" i="57"/>
  <c r="G166" i="57"/>
  <c r="G167" i="57"/>
  <c r="H167" i="57" s="1"/>
  <c r="G168" i="57"/>
  <c r="H168" i="57" s="1"/>
  <c r="G169" i="57"/>
  <c r="H169" i="57" s="1"/>
  <c r="G170" i="57"/>
  <c r="H170" i="57" s="1"/>
  <c r="G171" i="57"/>
  <c r="H171" i="57" s="1"/>
  <c r="G172" i="57"/>
  <c r="H172" i="57" s="1"/>
  <c r="G173" i="57"/>
  <c r="G174" i="57"/>
  <c r="G175" i="57"/>
  <c r="H175" i="57" s="1"/>
  <c r="G176" i="57"/>
  <c r="H176" i="57" s="1"/>
  <c r="G177" i="57"/>
  <c r="H177" i="57" s="1"/>
  <c r="G178" i="57"/>
  <c r="H178" i="57" s="1"/>
  <c r="G179" i="57"/>
  <c r="H179" i="57" s="1"/>
  <c r="G180" i="57"/>
  <c r="H180" i="57" s="1"/>
  <c r="G181" i="57"/>
  <c r="G182" i="57"/>
  <c r="H182" i="57" s="1"/>
  <c r="G183" i="57"/>
  <c r="H183" i="57" s="1"/>
  <c r="G184" i="57"/>
  <c r="H184" i="57" s="1"/>
  <c r="G185" i="57"/>
  <c r="G186" i="57"/>
  <c r="H186" i="57" s="1"/>
  <c r="G187" i="57"/>
  <c r="H187" i="57" s="1"/>
  <c r="G188" i="57"/>
  <c r="H188" i="57" s="1"/>
  <c r="G189" i="57"/>
  <c r="H189" i="57" s="1"/>
  <c r="G190" i="57"/>
  <c r="H190" i="57" s="1"/>
  <c r="G191" i="57"/>
  <c r="H191" i="57" s="1"/>
  <c r="G192" i="57"/>
  <c r="H192" i="57" s="1"/>
  <c r="G193" i="57"/>
  <c r="G194" i="57"/>
  <c r="H194" i="57" s="1"/>
  <c r="G195" i="57"/>
  <c r="H195" i="57" s="1"/>
  <c r="G196" i="57"/>
  <c r="H196" i="57" s="1"/>
  <c r="G197" i="57"/>
  <c r="G198" i="57"/>
  <c r="H198" i="57" s="1"/>
  <c r="G199" i="57"/>
  <c r="H199" i="57" s="1"/>
  <c r="G200" i="57"/>
  <c r="H200" i="57" s="1"/>
  <c r="G201" i="57"/>
  <c r="H201" i="57" s="1"/>
  <c r="G202" i="57"/>
  <c r="H202" i="57" s="1"/>
  <c r="G203" i="57"/>
  <c r="H203" i="57" s="1"/>
  <c r="G204" i="57"/>
  <c r="H204" i="57" s="1"/>
  <c r="G205" i="57"/>
  <c r="H205" i="57" s="1"/>
  <c r="G206" i="57"/>
  <c r="H206" i="57" s="1"/>
  <c r="G207" i="57"/>
  <c r="H207" i="57" s="1"/>
  <c r="G208" i="57"/>
  <c r="H208" i="57" s="1"/>
  <c r="G209" i="57"/>
  <c r="G210" i="57"/>
  <c r="H210" i="57" s="1"/>
  <c r="G211" i="57"/>
  <c r="H211" i="57" s="1"/>
  <c r="H4" i="57"/>
  <c r="G2" i="57"/>
  <c r="H2" i="57" s="1"/>
  <c r="AB14" i="67"/>
  <c r="F56" i="70"/>
  <c r="H56" i="70" s="1"/>
  <c r="D56" i="70"/>
  <c r="C56" i="70"/>
  <c r="F55" i="70"/>
  <c r="H55" i="70" s="1"/>
  <c r="D55" i="70"/>
  <c r="C55" i="70"/>
  <c r="F54" i="70"/>
  <c r="H54" i="70" s="1"/>
  <c r="D54" i="70"/>
  <c r="C54" i="70"/>
  <c r="V46" i="70"/>
  <c r="W46" i="70" s="1"/>
  <c r="V47" i="70"/>
  <c r="W47" i="70" s="1"/>
  <c r="V48" i="70"/>
  <c r="W48" i="70" s="1"/>
  <c r="V49" i="70"/>
  <c r="W49" i="70" s="1"/>
  <c r="V45" i="70"/>
  <c r="W45" i="70" s="1"/>
  <c r="V41" i="70"/>
  <c r="W41" i="70" s="1"/>
  <c r="V42" i="70"/>
  <c r="W42" i="70" s="1"/>
  <c r="V40" i="70"/>
  <c r="W40" i="70" s="1"/>
  <c r="V36" i="70"/>
  <c r="W36" i="70" s="1"/>
  <c r="V37" i="70"/>
  <c r="W37" i="70" s="1"/>
  <c r="V38" i="70"/>
  <c r="W38" i="70" s="1"/>
  <c r="V35" i="70"/>
  <c r="W35" i="70" s="1"/>
  <c r="V31" i="70"/>
  <c r="W31" i="70" s="1"/>
  <c r="V30" i="70"/>
  <c r="W30" i="70" s="1"/>
  <c r="V26" i="70"/>
  <c r="W26" i="70" s="1"/>
  <c r="V25" i="70"/>
  <c r="W25" i="70" s="1"/>
  <c r="V21" i="70"/>
  <c r="W21" i="70" s="1"/>
  <c r="V20" i="70"/>
  <c r="W20" i="70" s="1"/>
  <c r="V16" i="70"/>
  <c r="W16" i="70" s="1"/>
  <c r="V15" i="70"/>
  <c r="W15" i="70" s="1"/>
  <c r="V10" i="70"/>
  <c r="W10" i="70" s="1"/>
  <c r="V9" i="70"/>
  <c r="W9" i="70" s="1"/>
  <c r="V5" i="70"/>
  <c r="W5" i="70" s="1"/>
  <c r="V4" i="70"/>
  <c r="W4" i="70" s="1"/>
  <c r="P46" i="70"/>
  <c r="P48" i="70"/>
  <c r="P43" i="70"/>
  <c r="P36" i="70"/>
  <c r="P33" i="70"/>
  <c r="P28" i="70"/>
  <c r="P12" i="70"/>
  <c r="P4" i="70"/>
  <c r="O46" i="70"/>
  <c r="O47" i="70"/>
  <c r="P47" i="70" s="1"/>
  <c r="O48" i="70"/>
  <c r="O49" i="70"/>
  <c r="P49" i="70" s="1"/>
  <c r="O50" i="70"/>
  <c r="P50" i="70" s="1"/>
  <c r="O45" i="70"/>
  <c r="P45" i="70" s="1"/>
  <c r="O41" i="70"/>
  <c r="P41" i="70" s="1"/>
  <c r="O42" i="70"/>
  <c r="P42" i="70" s="1"/>
  <c r="O43" i="70"/>
  <c r="O40" i="70"/>
  <c r="P40" i="70" s="1"/>
  <c r="O36" i="70"/>
  <c r="O37" i="70"/>
  <c r="P37" i="70" s="1"/>
  <c r="O38" i="70"/>
  <c r="P38" i="70" s="1"/>
  <c r="O35" i="70"/>
  <c r="P35" i="70" s="1"/>
  <c r="O31" i="70"/>
  <c r="P31" i="70" s="1"/>
  <c r="O32" i="70"/>
  <c r="P32" i="70" s="1"/>
  <c r="O33" i="70"/>
  <c r="O30" i="70"/>
  <c r="P30" i="70" s="1"/>
  <c r="O26" i="70"/>
  <c r="P26" i="70" s="1"/>
  <c r="O27" i="70"/>
  <c r="P27" i="70" s="1"/>
  <c r="O28" i="70"/>
  <c r="O25" i="70"/>
  <c r="P25" i="70" s="1"/>
  <c r="O21" i="70"/>
  <c r="P21" i="70" s="1"/>
  <c r="O22" i="70"/>
  <c r="P22" i="70" s="1"/>
  <c r="O23" i="70"/>
  <c r="P23" i="70" s="1"/>
  <c r="O20" i="70"/>
  <c r="P20" i="70" s="1"/>
  <c r="O16" i="70"/>
  <c r="P16" i="70" s="1"/>
  <c r="O17" i="70"/>
  <c r="P17" i="70" s="1"/>
  <c r="O18" i="70"/>
  <c r="P18" i="70" s="1"/>
  <c r="O15" i="70"/>
  <c r="P15" i="70" s="1"/>
  <c r="O10" i="70"/>
  <c r="P10" i="70" s="1"/>
  <c r="O11" i="70"/>
  <c r="P11" i="70" s="1"/>
  <c r="O12" i="70"/>
  <c r="O9" i="70"/>
  <c r="P9" i="70" s="1"/>
  <c r="O5" i="70"/>
  <c r="P5" i="70" s="1"/>
  <c r="O6" i="70"/>
  <c r="P6" i="70" s="1"/>
  <c r="O4" i="70"/>
  <c r="H46" i="70"/>
  <c r="I46" i="70" s="1"/>
  <c r="H47" i="70"/>
  <c r="I47" i="70" s="1"/>
  <c r="H48" i="70"/>
  <c r="I48" i="70" s="1"/>
  <c r="H49" i="70"/>
  <c r="I49" i="70" s="1"/>
  <c r="H50" i="70"/>
  <c r="I50" i="70" s="1"/>
  <c r="H45" i="70"/>
  <c r="I45" i="70" s="1"/>
  <c r="H41" i="70"/>
  <c r="I41" i="70" s="1"/>
  <c r="H42" i="70"/>
  <c r="I42" i="70" s="1"/>
  <c r="H43" i="70"/>
  <c r="I43" i="70" s="1"/>
  <c r="H40" i="70"/>
  <c r="I40" i="70" s="1"/>
  <c r="H36" i="70"/>
  <c r="I36" i="70" s="1"/>
  <c r="H35" i="70"/>
  <c r="I35" i="70" s="1"/>
  <c r="H31" i="70"/>
  <c r="I31" i="70" s="1"/>
  <c r="H32" i="70"/>
  <c r="I32" i="70" s="1"/>
  <c r="H33" i="70"/>
  <c r="I33" i="70" s="1"/>
  <c r="H30" i="70"/>
  <c r="I30" i="70" s="1"/>
  <c r="H26" i="70"/>
  <c r="I26" i="70" s="1"/>
  <c r="H27" i="70"/>
  <c r="I27" i="70" s="1"/>
  <c r="H28" i="70"/>
  <c r="I28" i="70" s="1"/>
  <c r="H25" i="70"/>
  <c r="I25" i="70" s="1"/>
  <c r="H21" i="70"/>
  <c r="I21" i="70" s="1"/>
  <c r="H22" i="70"/>
  <c r="I22" i="70" s="1"/>
  <c r="H23" i="70"/>
  <c r="I23" i="70" s="1"/>
  <c r="H20" i="70"/>
  <c r="I20" i="70" s="1"/>
  <c r="H16" i="70"/>
  <c r="I16" i="70" s="1"/>
  <c r="H17" i="70"/>
  <c r="I17" i="70" s="1"/>
  <c r="H18" i="70"/>
  <c r="I18" i="70" s="1"/>
  <c r="H15" i="70"/>
  <c r="I15" i="70" s="1"/>
  <c r="H10" i="70"/>
  <c r="I10" i="70" s="1"/>
  <c r="H9" i="70"/>
  <c r="I9" i="70" s="1"/>
  <c r="W29" i="67"/>
  <c r="W30" i="67"/>
  <c r="W28" i="67"/>
  <c r="W18" i="67"/>
  <c r="W19" i="67"/>
  <c r="W17" i="67"/>
  <c r="X31" i="67"/>
  <c r="X20" i="67"/>
  <c r="X8" i="67"/>
  <c r="W6" i="67"/>
  <c r="W7" i="67"/>
  <c r="W5" i="67"/>
  <c r="K4" i="80"/>
  <c r="K5" i="80"/>
  <c r="K6" i="80"/>
  <c r="K7" i="80"/>
  <c r="K8" i="80"/>
  <c r="K9" i="80"/>
  <c r="K3" i="80"/>
  <c r="E4" i="80"/>
  <c r="E5" i="80"/>
  <c r="E6" i="80"/>
  <c r="F6" i="80" s="1"/>
  <c r="E7" i="80"/>
  <c r="F7" i="80" s="1"/>
  <c r="E8" i="80"/>
  <c r="E9" i="80"/>
  <c r="F4" i="80"/>
  <c r="F5" i="80"/>
  <c r="F8" i="80"/>
  <c r="F9" i="80"/>
  <c r="F3" i="80"/>
  <c r="E3" i="80"/>
  <c r="J3" i="80"/>
  <c r="J9" i="80"/>
  <c r="J8" i="80"/>
  <c r="J7" i="80"/>
  <c r="J6" i="80"/>
  <c r="J4" i="80"/>
  <c r="J5" i="80"/>
  <c r="I66" i="83" l="1"/>
  <c r="I67" i="83" s="1"/>
  <c r="I68" i="83" s="1"/>
  <c r="I45" i="83"/>
  <c r="I38" i="83"/>
  <c r="I4" i="82"/>
  <c r="J3" i="82"/>
  <c r="K3" i="82" s="1"/>
  <c r="L3" i="82" s="1"/>
  <c r="H6" i="57"/>
  <c r="I5" i="83"/>
  <c r="I39" i="83" l="1"/>
  <c r="I5" i="82"/>
  <c r="J4" i="82"/>
  <c r="K4" i="82" s="1"/>
  <c r="L4" i="82" s="1"/>
  <c r="I13" i="83"/>
  <c r="I6" i="83"/>
  <c r="I40" i="83" l="1"/>
  <c r="J5" i="82"/>
  <c r="K5" i="82" s="1"/>
  <c r="L5" i="82" s="1"/>
  <c r="I6" i="82"/>
  <c r="I7" i="83"/>
  <c r="I14" i="83"/>
  <c r="I3" i="57"/>
  <c r="J3" i="57" s="1"/>
  <c r="J6" i="82" l="1"/>
  <c r="K6" i="82" s="1"/>
  <c r="L6" i="82" s="1"/>
  <c r="I7" i="82"/>
  <c r="I15" i="83"/>
  <c r="I8" i="83"/>
  <c r="I16" i="83" l="1"/>
  <c r="L3" i="57"/>
  <c r="J7" i="82"/>
  <c r="K7" i="82" s="1"/>
  <c r="L7" i="82" s="1"/>
  <c r="I8" i="82"/>
  <c r="L2" i="57"/>
  <c r="I4" i="57"/>
  <c r="J4" i="57" s="1"/>
  <c r="I17" i="83" l="1"/>
  <c r="J8" i="82"/>
  <c r="K8" i="82" s="1"/>
  <c r="L8" i="82" s="1"/>
  <c r="I9" i="82"/>
  <c r="I5" i="57"/>
  <c r="J5" i="57" s="1"/>
  <c r="L5" i="57" s="1"/>
  <c r="L4" i="57" l="1"/>
  <c r="J9" i="82"/>
  <c r="K9" i="82" s="1"/>
  <c r="L9" i="82" s="1"/>
  <c r="I10" i="82"/>
  <c r="I6" i="57"/>
  <c r="J6" i="57" s="1"/>
  <c r="L6" i="57" s="1"/>
  <c r="I19" i="83" l="1"/>
  <c r="I11" i="82"/>
  <c r="J10" i="82"/>
  <c r="K10" i="82" s="1"/>
  <c r="L10" i="82" s="1"/>
  <c r="I7" i="57"/>
  <c r="J7" i="57" s="1"/>
  <c r="I20" i="83" l="1"/>
  <c r="I12" i="82"/>
  <c r="J11" i="82"/>
  <c r="K11" i="82" s="1"/>
  <c r="L11" i="82" s="1"/>
  <c r="I8" i="57"/>
  <c r="I9" i="57" l="1"/>
  <c r="J9" i="57" s="1"/>
  <c r="L9" i="57" s="1"/>
  <c r="J8" i="57"/>
  <c r="L8" i="57" s="1"/>
  <c r="L7" i="57"/>
  <c r="I13" i="82"/>
  <c r="J12" i="82"/>
  <c r="K12" i="82" s="1"/>
  <c r="L12" i="82" s="1"/>
  <c r="I10" i="57"/>
  <c r="J10" i="57" s="1"/>
  <c r="L10" i="57" s="1"/>
  <c r="I14" i="82" l="1"/>
  <c r="J13" i="82"/>
  <c r="K13" i="82" s="1"/>
  <c r="L13" i="82" s="1"/>
  <c r="I11" i="57"/>
  <c r="J11" i="57" s="1"/>
  <c r="L11" i="57" s="1"/>
  <c r="I15" i="82" l="1"/>
  <c r="J14" i="82"/>
  <c r="K14" i="82" s="1"/>
  <c r="L14" i="82" s="1"/>
  <c r="I12" i="57"/>
  <c r="J12" i="57" s="1"/>
  <c r="L12" i="57" s="1"/>
  <c r="J15" i="82" l="1"/>
  <c r="K15" i="82" s="1"/>
  <c r="L15" i="82" s="1"/>
  <c r="I16" i="82"/>
  <c r="I13" i="57"/>
  <c r="J13" i="57" s="1"/>
  <c r="L13" i="57" s="1"/>
  <c r="J16" i="82" l="1"/>
  <c r="K16" i="82" s="1"/>
  <c r="L16" i="82" s="1"/>
  <c r="I17" i="82"/>
  <c r="I14" i="57"/>
  <c r="J14" i="57" l="1"/>
  <c r="L14" i="57" s="1"/>
  <c r="I15" i="57"/>
  <c r="I18" i="82"/>
  <c r="J17" i="82"/>
  <c r="K17" i="82" s="1"/>
  <c r="L17" i="82" s="1"/>
  <c r="J15" i="57" l="1"/>
  <c r="L15" i="57" s="1"/>
  <c r="I16" i="57"/>
  <c r="I19" i="82"/>
  <c r="J18" i="82"/>
  <c r="K18" i="82" s="1"/>
  <c r="L18" i="82" s="1"/>
  <c r="J16" i="57" l="1"/>
  <c r="L16" i="57" s="1"/>
  <c r="I17" i="57"/>
  <c r="I20" i="82"/>
  <c r="J19" i="82"/>
  <c r="K19" i="82" s="1"/>
  <c r="L19" i="82" s="1"/>
  <c r="J17" i="57" l="1"/>
  <c r="L17" i="57" s="1"/>
  <c r="I18" i="57"/>
  <c r="J20" i="82"/>
  <c r="K20" i="82" s="1"/>
  <c r="L20" i="82" s="1"/>
  <c r="I21" i="82"/>
  <c r="J21" i="82" s="1"/>
  <c r="K21" i="82" s="1"/>
  <c r="L21" i="82" s="1"/>
  <c r="J18" i="57" l="1"/>
  <c r="L18" i="57" s="1"/>
  <c r="I19" i="57"/>
  <c r="I22" i="82"/>
  <c r="J19" i="57" l="1"/>
  <c r="L19" i="57" s="1"/>
  <c r="I20" i="57"/>
  <c r="J22" i="82"/>
  <c r="K22" i="82" s="1"/>
  <c r="L22" i="82" s="1"/>
  <c r="I23" i="82"/>
  <c r="J20" i="57" l="1"/>
  <c r="L20" i="57" s="1"/>
  <c r="I21" i="57"/>
  <c r="J23" i="82"/>
  <c r="K23" i="82" s="1"/>
  <c r="L23" i="82" s="1"/>
  <c r="I24" i="82"/>
  <c r="J21" i="57" l="1"/>
  <c r="L21" i="57" s="1"/>
  <c r="J24" i="82"/>
  <c r="K24" i="82" s="1"/>
  <c r="L24" i="82" s="1"/>
  <c r="I25" i="82"/>
  <c r="J22" i="57" l="1"/>
  <c r="L22" i="57" s="1"/>
  <c r="I23" i="57"/>
  <c r="J25" i="82"/>
  <c r="K25" i="82" s="1"/>
  <c r="L25" i="82" s="1"/>
  <c r="I26" i="82"/>
  <c r="J23" i="57" l="1"/>
  <c r="L23" i="57" s="1"/>
  <c r="I24" i="57"/>
  <c r="J26" i="82"/>
  <c r="K26" i="82" s="1"/>
  <c r="L26" i="82" s="1"/>
  <c r="I27" i="82"/>
  <c r="J24" i="57" l="1"/>
  <c r="L24" i="57" s="1"/>
  <c r="I25" i="57"/>
  <c r="J27" i="82"/>
  <c r="K27" i="82" s="1"/>
  <c r="L27" i="82" s="1"/>
  <c r="I28" i="82"/>
  <c r="J25" i="57" l="1"/>
  <c r="L25" i="57" s="1"/>
  <c r="I26" i="57"/>
  <c r="J28" i="82"/>
  <c r="K28" i="82" s="1"/>
  <c r="L28" i="82" s="1"/>
  <c r="I29" i="82"/>
  <c r="J26" i="57" l="1"/>
  <c r="L26" i="57" s="1"/>
  <c r="I27" i="57"/>
  <c r="J29" i="82"/>
  <c r="K29" i="82" s="1"/>
  <c r="L29" i="82" s="1"/>
  <c r="I30" i="82"/>
  <c r="J27" i="57" l="1"/>
  <c r="L27" i="57" s="1"/>
  <c r="I28" i="57"/>
  <c r="J30" i="82"/>
  <c r="K30" i="82" s="1"/>
  <c r="L30" i="82" s="1"/>
  <c r="I31" i="82"/>
  <c r="I29" i="57" l="1"/>
  <c r="J28" i="57"/>
  <c r="L28" i="57" s="1"/>
  <c r="J31" i="82"/>
  <c r="K31" i="82" s="1"/>
  <c r="L31" i="82" s="1"/>
  <c r="I32" i="82"/>
  <c r="I30" i="57" l="1"/>
  <c r="J29" i="57"/>
  <c r="L29" i="57" s="1"/>
  <c r="J32" i="82"/>
  <c r="K32" i="82" s="1"/>
  <c r="L32" i="82" s="1"/>
  <c r="I33" i="82"/>
  <c r="I31" i="57" l="1"/>
  <c r="J30" i="57"/>
  <c r="L30" i="57" s="1"/>
  <c r="I34" i="82"/>
  <c r="J33" i="82"/>
  <c r="K33" i="82" s="1"/>
  <c r="L33" i="82" s="1"/>
  <c r="I32" i="57" l="1"/>
  <c r="J31" i="57"/>
  <c r="L31" i="57" s="1"/>
  <c r="I35" i="82"/>
  <c r="J34" i="82"/>
  <c r="K34" i="82" s="1"/>
  <c r="L34" i="82" s="1"/>
  <c r="I33" i="57" l="1"/>
  <c r="J32" i="57"/>
  <c r="L32" i="57" s="1"/>
  <c r="I36" i="82"/>
  <c r="J35" i="82"/>
  <c r="K35" i="82" s="1"/>
  <c r="L35" i="82" s="1"/>
  <c r="J33" i="57" l="1"/>
  <c r="L33" i="57" s="1"/>
  <c r="I34" i="57"/>
  <c r="J36" i="82"/>
  <c r="K36" i="82" s="1"/>
  <c r="L36" i="82" s="1"/>
  <c r="I37" i="82"/>
  <c r="I35" i="57" l="1"/>
  <c r="J34" i="57"/>
  <c r="L34" i="57" s="1"/>
  <c r="J37" i="82"/>
  <c r="K37" i="82" s="1"/>
  <c r="L37" i="82" s="1"/>
  <c r="I38" i="82"/>
  <c r="I36" i="57" l="1"/>
  <c r="J35" i="57"/>
  <c r="L35" i="57" s="1"/>
  <c r="J38" i="82"/>
  <c r="K38" i="82" s="1"/>
  <c r="L38" i="82" s="1"/>
  <c r="I39" i="82"/>
  <c r="I37" i="57" l="1"/>
  <c r="J36" i="57"/>
  <c r="L36" i="57" s="1"/>
  <c r="I40" i="82"/>
  <c r="J39" i="82"/>
  <c r="K39" i="82" s="1"/>
  <c r="L39" i="82" s="1"/>
  <c r="I38" i="57" l="1"/>
  <c r="J37" i="57"/>
  <c r="L37" i="57" s="1"/>
  <c r="I41" i="82"/>
  <c r="J40" i="82"/>
  <c r="K40" i="82" s="1"/>
  <c r="L40" i="82" s="1"/>
  <c r="I39" i="57" l="1"/>
  <c r="J38" i="57"/>
  <c r="L38" i="57" s="1"/>
  <c r="I42" i="82"/>
  <c r="J41" i="82"/>
  <c r="K41" i="82" s="1"/>
  <c r="L41" i="82" s="1"/>
  <c r="J39" i="57" l="1"/>
  <c r="L39" i="57" s="1"/>
  <c r="I40" i="57"/>
  <c r="I43" i="82"/>
  <c r="J42" i="82"/>
  <c r="K42" i="82" s="1"/>
  <c r="L42" i="82" s="1"/>
  <c r="I41" i="57" l="1"/>
  <c r="J40" i="57"/>
  <c r="L40" i="57" s="1"/>
  <c r="I44" i="82"/>
  <c r="J43" i="82"/>
  <c r="K43" i="82" s="1"/>
  <c r="L43" i="82" s="1"/>
  <c r="I42" i="57" l="1"/>
  <c r="J41" i="57"/>
  <c r="L41" i="57" s="1"/>
  <c r="J44" i="82"/>
  <c r="K44" i="82" s="1"/>
  <c r="L44" i="82" s="1"/>
  <c r="I45" i="82"/>
  <c r="I43" i="57" l="1"/>
  <c r="J42" i="57"/>
  <c r="L42" i="57" s="1"/>
  <c r="I46" i="82"/>
  <c r="J45" i="82"/>
  <c r="K45" i="82" s="1"/>
  <c r="L45" i="82" s="1"/>
  <c r="I44" i="57" l="1"/>
  <c r="J43" i="57"/>
  <c r="L43" i="57" s="1"/>
  <c r="I47" i="82"/>
  <c r="J46" i="82"/>
  <c r="K46" i="82" s="1"/>
  <c r="L46" i="82" s="1"/>
  <c r="I45" i="57" l="1"/>
  <c r="J44" i="57"/>
  <c r="L44" i="57" s="1"/>
  <c r="I48" i="82"/>
  <c r="J47" i="82"/>
  <c r="K47" i="82" s="1"/>
  <c r="L47" i="82" s="1"/>
  <c r="J45" i="57" l="1"/>
  <c r="L45" i="57" s="1"/>
  <c r="I46" i="57"/>
  <c r="I49" i="82"/>
  <c r="J48" i="82"/>
  <c r="K48" i="82" s="1"/>
  <c r="L48" i="82" s="1"/>
  <c r="I47" i="57" l="1"/>
  <c r="J46" i="57"/>
  <c r="L46" i="57" s="1"/>
  <c r="I50" i="82"/>
  <c r="J49" i="82"/>
  <c r="K49" i="82" s="1"/>
  <c r="L49" i="82" s="1"/>
  <c r="I48" i="57" l="1"/>
  <c r="J47" i="57"/>
  <c r="L47" i="57" s="1"/>
  <c r="J50" i="82"/>
  <c r="K50" i="82" s="1"/>
  <c r="L50" i="82" s="1"/>
  <c r="I51" i="82"/>
  <c r="I49" i="57" l="1"/>
  <c r="J48" i="57"/>
  <c r="L48" i="57" s="1"/>
  <c r="I52" i="82"/>
  <c r="J51" i="82"/>
  <c r="K51" i="82" s="1"/>
  <c r="L51" i="82" s="1"/>
  <c r="I50" i="57" l="1"/>
  <c r="J49" i="57"/>
  <c r="L49" i="57" s="1"/>
  <c r="I53" i="82"/>
  <c r="J52" i="82"/>
  <c r="K52" i="82" s="1"/>
  <c r="L52" i="82" s="1"/>
  <c r="I51" i="57" l="1"/>
  <c r="J50" i="57"/>
  <c r="L50" i="57" s="1"/>
  <c r="I54" i="82"/>
  <c r="J53" i="82"/>
  <c r="K53" i="82" s="1"/>
  <c r="L53" i="82" s="1"/>
  <c r="J51" i="57" l="1"/>
  <c r="L51" i="57" s="1"/>
  <c r="I52" i="57"/>
  <c r="I55" i="82"/>
  <c r="J54" i="82"/>
  <c r="K54" i="82" s="1"/>
  <c r="L54" i="82" s="1"/>
  <c r="I53" i="57" l="1"/>
  <c r="J52" i="57"/>
  <c r="L52" i="57" s="1"/>
  <c r="I56" i="82"/>
  <c r="J55" i="82"/>
  <c r="K55" i="82" s="1"/>
  <c r="L55" i="82" s="1"/>
  <c r="I54" i="57" l="1"/>
  <c r="J53" i="57"/>
  <c r="L53" i="57" s="1"/>
  <c r="J56" i="82"/>
  <c r="K56" i="82" s="1"/>
  <c r="L56" i="82" s="1"/>
  <c r="I57" i="82"/>
  <c r="I55" i="57" l="1"/>
  <c r="J54" i="57"/>
  <c r="L54" i="57" s="1"/>
  <c r="I58" i="82"/>
  <c r="J57" i="82"/>
  <c r="K57" i="82" s="1"/>
  <c r="L57" i="82" s="1"/>
  <c r="I56" i="57" l="1"/>
  <c r="J55" i="57"/>
  <c r="L55" i="57" s="1"/>
  <c r="J58" i="82"/>
  <c r="K58" i="82" s="1"/>
  <c r="L58" i="82" s="1"/>
  <c r="I59" i="82"/>
  <c r="I57" i="57" l="1"/>
  <c r="J56" i="57"/>
  <c r="L56" i="57" s="1"/>
  <c r="I60" i="82"/>
  <c r="J59" i="82"/>
  <c r="K59" i="82" s="1"/>
  <c r="L59" i="82" s="1"/>
  <c r="J57" i="57" l="1"/>
  <c r="L57" i="57" s="1"/>
  <c r="I58" i="57"/>
  <c r="I61" i="82"/>
  <c r="J60" i="82"/>
  <c r="K60" i="82" s="1"/>
  <c r="L60" i="82" s="1"/>
  <c r="I59" i="57" l="1"/>
  <c r="J58" i="57"/>
  <c r="L58" i="57" s="1"/>
  <c r="I62" i="82"/>
  <c r="J61" i="82"/>
  <c r="K61" i="82" s="1"/>
  <c r="L61" i="82" s="1"/>
  <c r="I60" i="57" l="1"/>
  <c r="J59" i="57"/>
  <c r="L59" i="57" s="1"/>
  <c r="J62" i="82"/>
  <c r="K62" i="82" s="1"/>
  <c r="L62" i="82" s="1"/>
  <c r="I63" i="82"/>
  <c r="I61" i="57" l="1"/>
  <c r="J60" i="57"/>
  <c r="L60" i="57" s="1"/>
  <c r="I64" i="82"/>
  <c r="J63" i="82"/>
  <c r="K63" i="82" s="1"/>
  <c r="L63" i="82" s="1"/>
  <c r="J61" i="57" l="1"/>
  <c r="L61" i="57" s="1"/>
  <c r="I62" i="57"/>
  <c r="I65" i="82"/>
  <c r="J64" i="82"/>
  <c r="K64" i="82" s="1"/>
  <c r="L64" i="82" s="1"/>
  <c r="I63" i="57" l="1"/>
  <c r="J62" i="57"/>
  <c r="L62" i="57" s="1"/>
  <c r="I66" i="82"/>
  <c r="J65" i="82"/>
  <c r="K65" i="82" s="1"/>
  <c r="L65" i="82" s="1"/>
  <c r="I64" i="57" l="1"/>
  <c r="J63" i="57"/>
  <c r="L63" i="57" s="1"/>
  <c r="I67" i="82"/>
  <c r="J66" i="82"/>
  <c r="K66" i="82" s="1"/>
  <c r="L66" i="82" s="1"/>
  <c r="I65" i="57" l="1"/>
  <c r="J64" i="57"/>
  <c r="L64" i="57" s="1"/>
  <c r="I68" i="82"/>
  <c r="J67" i="82"/>
  <c r="K67" i="82" s="1"/>
  <c r="L67" i="82" s="1"/>
  <c r="I66" i="57" l="1"/>
  <c r="J65" i="57"/>
  <c r="L65" i="57" s="1"/>
  <c r="J68" i="82"/>
  <c r="K68" i="82" s="1"/>
  <c r="L68" i="82" s="1"/>
  <c r="I69" i="82"/>
  <c r="I67" i="57" l="1"/>
  <c r="J66" i="57"/>
  <c r="L66" i="57" s="1"/>
  <c r="I70" i="82"/>
  <c r="J69" i="82"/>
  <c r="K69" i="82" s="1"/>
  <c r="L69" i="82" s="1"/>
  <c r="J67" i="57" l="1"/>
  <c r="L67" i="57" s="1"/>
  <c r="I68" i="57"/>
  <c r="I71" i="82"/>
  <c r="J70" i="82"/>
  <c r="K70" i="82" s="1"/>
  <c r="L70" i="82" s="1"/>
  <c r="I69" i="57" l="1"/>
  <c r="J68" i="57"/>
  <c r="L68" i="57" s="1"/>
  <c r="I72" i="82"/>
  <c r="J71" i="82"/>
  <c r="K71" i="82" s="1"/>
  <c r="L71" i="82" s="1"/>
  <c r="I70" i="57" l="1"/>
  <c r="J69" i="57"/>
  <c r="L69" i="57" s="1"/>
  <c r="J72" i="82"/>
  <c r="K72" i="82" s="1"/>
  <c r="L72" i="82" s="1"/>
  <c r="I73" i="82"/>
  <c r="I71" i="57" l="1"/>
  <c r="J70" i="57"/>
  <c r="L70" i="57" s="1"/>
  <c r="I74" i="82"/>
  <c r="J73" i="82"/>
  <c r="K73" i="82" s="1"/>
  <c r="L73" i="82" s="1"/>
  <c r="I72" i="57" l="1"/>
  <c r="J71" i="57"/>
  <c r="L71" i="57" s="1"/>
  <c r="I75" i="82"/>
  <c r="J74" i="82"/>
  <c r="K74" i="82" s="1"/>
  <c r="L74" i="82" s="1"/>
  <c r="I73" i="57" l="1"/>
  <c r="J72" i="57"/>
  <c r="L72" i="57" s="1"/>
  <c r="I76" i="82"/>
  <c r="J75" i="82"/>
  <c r="K75" i="82" s="1"/>
  <c r="L75" i="82" s="1"/>
  <c r="J73" i="57" l="1"/>
  <c r="L73" i="57" s="1"/>
  <c r="I74" i="57"/>
  <c r="I77" i="82"/>
  <c r="J76" i="82"/>
  <c r="K76" i="82" s="1"/>
  <c r="L76" i="82" s="1"/>
  <c r="I75" i="57" l="1"/>
  <c r="J74" i="57"/>
  <c r="L74" i="57" s="1"/>
  <c r="I78" i="82"/>
  <c r="J77" i="82"/>
  <c r="K77" i="82" s="1"/>
  <c r="L77" i="82" s="1"/>
  <c r="I76" i="57" l="1"/>
  <c r="J75" i="57"/>
  <c r="L75" i="57" s="1"/>
  <c r="J78" i="82"/>
  <c r="K78" i="82" s="1"/>
  <c r="L78" i="82" s="1"/>
  <c r="I79" i="82"/>
  <c r="I77" i="57" l="1"/>
  <c r="J76" i="57"/>
  <c r="L76" i="57" s="1"/>
  <c r="I80" i="82"/>
  <c r="J79" i="82"/>
  <c r="K79" i="82" s="1"/>
  <c r="L79" i="82" s="1"/>
  <c r="I78" i="57" l="1"/>
  <c r="J77" i="57"/>
  <c r="L77" i="57" s="1"/>
  <c r="I81" i="82"/>
  <c r="J80" i="82"/>
  <c r="K80" i="82" s="1"/>
  <c r="L80" i="82" s="1"/>
  <c r="I79" i="57" l="1"/>
  <c r="J78" i="57"/>
  <c r="L78" i="57" s="1"/>
  <c r="I82" i="82"/>
  <c r="J81" i="82"/>
  <c r="K81" i="82" s="1"/>
  <c r="L81" i="82" s="1"/>
  <c r="J79" i="57" l="1"/>
  <c r="L79" i="57" s="1"/>
  <c r="I80" i="57"/>
  <c r="I83" i="82"/>
  <c r="J82" i="82"/>
  <c r="K82" i="82" s="1"/>
  <c r="L82" i="82" s="1"/>
  <c r="I81" i="57" l="1"/>
  <c r="J80" i="57"/>
  <c r="L80" i="57" s="1"/>
  <c r="I84" i="82"/>
  <c r="J83" i="82"/>
  <c r="K83" i="82" s="1"/>
  <c r="L83" i="82" s="1"/>
  <c r="I82" i="57" l="1"/>
  <c r="J81" i="57"/>
  <c r="L81" i="57" s="1"/>
  <c r="J84" i="82"/>
  <c r="K84" i="82" s="1"/>
  <c r="L84" i="82" s="1"/>
  <c r="I85" i="82"/>
  <c r="I83" i="57" l="1"/>
  <c r="J82" i="57"/>
  <c r="L82" i="57" s="1"/>
  <c r="I86" i="82"/>
  <c r="J85" i="82"/>
  <c r="K85" i="82" s="1"/>
  <c r="L85" i="82" s="1"/>
  <c r="I84" i="57" l="1"/>
  <c r="J83" i="57"/>
  <c r="L83" i="57" s="1"/>
  <c r="I87" i="82"/>
  <c r="J86" i="82"/>
  <c r="K86" i="82" s="1"/>
  <c r="L86" i="82" s="1"/>
  <c r="I85" i="57" l="1"/>
  <c r="J84" i="57"/>
  <c r="L84" i="57" s="1"/>
  <c r="I88" i="82"/>
  <c r="J87" i="82"/>
  <c r="K87" i="82" s="1"/>
  <c r="L87" i="82" s="1"/>
  <c r="J85" i="57" l="1"/>
  <c r="L85" i="57" s="1"/>
  <c r="I86" i="57"/>
  <c r="I89" i="82"/>
  <c r="J88" i="82"/>
  <c r="K88" i="82" s="1"/>
  <c r="L88" i="82" s="1"/>
  <c r="I87" i="57" l="1"/>
  <c r="J86" i="57"/>
  <c r="L86" i="57" s="1"/>
  <c r="I90" i="82"/>
  <c r="J89" i="82"/>
  <c r="K89" i="82" s="1"/>
  <c r="L89" i="82" s="1"/>
  <c r="I88" i="57" l="1"/>
  <c r="J87" i="57"/>
  <c r="L87" i="57" s="1"/>
  <c r="J90" i="82"/>
  <c r="K90" i="82" s="1"/>
  <c r="L90" i="82" s="1"/>
  <c r="I91" i="82"/>
  <c r="I89" i="57" l="1"/>
  <c r="J88" i="57"/>
  <c r="L88" i="57" s="1"/>
  <c r="I92" i="82"/>
  <c r="J91" i="82"/>
  <c r="K91" i="82" s="1"/>
  <c r="L91" i="82" s="1"/>
  <c r="I90" i="57" l="1"/>
  <c r="J89" i="57"/>
  <c r="L89" i="57" s="1"/>
  <c r="I93" i="82"/>
  <c r="J92" i="82"/>
  <c r="K92" i="82" s="1"/>
  <c r="L92" i="82" s="1"/>
  <c r="I91" i="57" l="1"/>
  <c r="J90" i="57"/>
  <c r="L90" i="57" s="1"/>
  <c r="I94" i="82"/>
  <c r="J93" i="82"/>
  <c r="K93" i="82" s="1"/>
  <c r="L93" i="82" s="1"/>
  <c r="J91" i="57" l="1"/>
  <c r="L91" i="57" s="1"/>
  <c r="I92" i="57"/>
  <c r="I95" i="82"/>
  <c r="J94" i="82"/>
  <c r="K94" i="82" s="1"/>
  <c r="L94" i="82" s="1"/>
  <c r="I93" i="57" l="1"/>
  <c r="J92" i="57"/>
  <c r="L92" i="57" s="1"/>
  <c r="I96" i="82"/>
  <c r="J95" i="82"/>
  <c r="K95" i="82" s="1"/>
  <c r="L95" i="82" s="1"/>
  <c r="I94" i="57" l="1"/>
  <c r="J93" i="57"/>
  <c r="L93" i="57" s="1"/>
  <c r="J96" i="82"/>
  <c r="K96" i="82" s="1"/>
  <c r="L96" i="82" s="1"/>
  <c r="I97" i="82"/>
  <c r="I95" i="57" l="1"/>
  <c r="J94" i="57"/>
  <c r="L94" i="57" s="1"/>
  <c r="I98" i="82"/>
  <c r="J97" i="82"/>
  <c r="K97" i="82" s="1"/>
  <c r="L97" i="82" s="1"/>
  <c r="I96" i="57" l="1"/>
  <c r="J95" i="57"/>
  <c r="L95" i="57" s="1"/>
  <c r="I99" i="82"/>
  <c r="J98" i="82"/>
  <c r="K98" i="82" s="1"/>
  <c r="L98" i="82" s="1"/>
  <c r="I97" i="57" l="1"/>
  <c r="J96" i="57"/>
  <c r="L96" i="57" s="1"/>
  <c r="I100" i="82"/>
  <c r="J99" i="82"/>
  <c r="K99" i="82" s="1"/>
  <c r="L99" i="82" s="1"/>
  <c r="J97" i="57" l="1"/>
  <c r="L97" i="57" s="1"/>
  <c r="I98" i="57"/>
  <c r="I101" i="82"/>
  <c r="J100" i="82"/>
  <c r="K100" i="82" s="1"/>
  <c r="L100" i="82" s="1"/>
  <c r="I99" i="57" l="1"/>
  <c r="J98" i="57"/>
  <c r="L98" i="57" s="1"/>
  <c r="I102" i="82"/>
  <c r="J101" i="82"/>
  <c r="K101" i="82" s="1"/>
  <c r="L101" i="82" s="1"/>
  <c r="I100" i="57" l="1"/>
  <c r="J99" i="57"/>
  <c r="L99" i="57" s="1"/>
  <c r="J102" i="82"/>
  <c r="K102" i="82" s="1"/>
  <c r="L102" i="82" s="1"/>
  <c r="I103" i="82"/>
  <c r="I101" i="57" l="1"/>
  <c r="J100" i="57"/>
  <c r="L100" i="57" s="1"/>
  <c r="I104" i="82"/>
  <c r="J103" i="82"/>
  <c r="K103" i="82" s="1"/>
  <c r="L103" i="82" s="1"/>
  <c r="I102" i="57" l="1"/>
  <c r="J101" i="57"/>
  <c r="L101" i="57" s="1"/>
  <c r="I105" i="82"/>
  <c r="J104" i="82"/>
  <c r="K104" i="82" s="1"/>
  <c r="L104" i="82" s="1"/>
  <c r="I103" i="57" l="1"/>
  <c r="J102" i="57"/>
  <c r="L102" i="57" s="1"/>
  <c r="I106" i="82"/>
  <c r="J105" i="82"/>
  <c r="K105" i="82" s="1"/>
  <c r="L105" i="82" s="1"/>
  <c r="J103" i="57" l="1"/>
  <c r="L103" i="57" s="1"/>
  <c r="I104" i="57"/>
  <c r="I107" i="82"/>
  <c r="J106" i="82"/>
  <c r="K106" i="82" s="1"/>
  <c r="L106" i="82" s="1"/>
  <c r="I105" i="57" l="1"/>
  <c r="J104" i="57"/>
  <c r="L104" i="57" s="1"/>
  <c r="I108" i="82"/>
  <c r="J107" i="82"/>
  <c r="K107" i="82" s="1"/>
  <c r="L107" i="82" s="1"/>
  <c r="I106" i="57" l="1"/>
  <c r="J105" i="57"/>
  <c r="L105" i="57" s="1"/>
  <c r="J108" i="82"/>
  <c r="K108" i="82" s="1"/>
  <c r="L108" i="82" s="1"/>
  <c r="I109" i="82"/>
  <c r="I107" i="57" l="1"/>
  <c r="J106" i="57"/>
  <c r="L106" i="57" s="1"/>
  <c r="I110" i="82"/>
  <c r="J109" i="82"/>
  <c r="K109" i="82" s="1"/>
  <c r="L109" i="82" s="1"/>
  <c r="J107" i="57" l="1"/>
  <c r="L107" i="57" s="1"/>
  <c r="I108" i="57"/>
  <c r="I111" i="82"/>
  <c r="J110" i="82"/>
  <c r="K110" i="82" s="1"/>
  <c r="L110" i="82" s="1"/>
  <c r="I109" i="57" l="1"/>
  <c r="J108" i="57"/>
  <c r="L108" i="57" s="1"/>
  <c r="I112" i="82"/>
  <c r="J111" i="82"/>
  <c r="K111" i="82" s="1"/>
  <c r="L111" i="82" s="1"/>
  <c r="I110" i="57" l="1"/>
  <c r="J109" i="57"/>
  <c r="L109" i="57" s="1"/>
  <c r="J112" i="82"/>
  <c r="K112" i="82" s="1"/>
  <c r="L112" i="82" s="1"/>
  <c r="I113" i="82"/>
  <c r="I111" i="57" l="1"/>
  <c r="J110" i="57"/>
  <c r="L110" i="57" s="1"/>
  <c r="I114" i="82"/>
  <c r="J113" i="82"/>
  <c r="K113" i="82" s="1"/>
  <c r="L113" i="82" s="1"/>
  <c r="I112" i="57" l="1"/>
  <c r="J111" i="57"/>
  <c r="L111" i="57" s="1"/>
  <c r="I115" i="82"/>
  <c r="J114" i="82"/>
  <c r="K114" i="82" s="1"/>
  <c r="L114" i="82" s="1"/>
  <c r="I113" i="57" l="1"/>
  <c r="J112" i="57"/>
  <c r="L112" i="57" s="1"/>
  <c r="I116" i="82"/>
  <c r="J115" i="82"/>
  <c r="K115" i="82" s="1"/>
  <c r="L115" i="82" s="1"/>
  <c r="J113" i="57" l="1"/>
  <c r="L113" i="57" s="1"/>
  <c r="I114" i="57"/>
  <c r="I117" i="82"/>
  <c r="J116" i="82"/>
  <c r="K116" i="82" s="1"/>
  <c r="L116" i="82" s="1"/>
  <c r="I115" i="57" l="1"/>
  <c r="J114" i="57"/>
  <c r="L114" i="57" s="1"/>
  <c r="I118" i="82"/>
  <c r="J117" i="82"/>
  <c r="K117" i="82" s="1"/>
  <c r="L117" i="82" s="1"/>
  <c r="I116" i="57" l="1"/>
  <c r="J115" i="57"/>
  <c r="L115" i="57" s="1"/>
  <c r="J118" i="82"/>
  <c r="K118" i="82" s="1"/>
  <c r="L118" i="82" s="1"/>
  <c r="I119" i="82"/>
  <c r="I117" i="57" l="1"/>
  <c r="J116" i="57"/>
  <c r="L116" i="57" s="1"/>
  <c r="I120" i="82"/>
  <c r="J119" i="82"/>
  <c r="K119" i="82" s="1"/>
  <c r="L119" i="82" s="1"/>
  <c r="I118" i="57" l="1"/>
  <c r="J117" i="57"/>
  <c r="L117" i="57" s="1"/>
  <c r="I121" i="82"/>
  <c r="J120" i="82"/>
  <c r="K120" i="82" s="1"/>
  <c r="L120" i="82" s="1"/>
  <c r="I119" i="57" l="1"/>
  <c r="J118" i="57"/>
  <c r="L118" i="57" s="1"/>
  <c r="I122" i="82"/>
  <c r="J121" i="82"/>
  <c r="K121" i="82" s="1"/>
  <c r="L121" i="82" s="1"/>
  <c r="J119" i="57" l="1"/>
  <c r="L119" i="57" s="1"/>
  <c r="I120" i="57"/>
  <c r="I123" i="82"/>
  <c r="J122" i="82"/>
  <c r="K122" i="82" s="1"/>
  <c r="L122" i="82" s="1"/>
  <c r="I121" i="57" l="1"/>
  <c r="J120" i="57"/>
  <c r="L120" i="57" s="1"/>
  <c r="I124" i="82"/>
  <c r="J123" i="82"/>
  <c r="K123" i="82" s="1"/>
  <c r="L123" i="82" s="1"/>
  <c r="I122" i="57" l="1"/>
  <c r="J121" i="57"/>
  <c r="L121" i="57" s="1"/>
  <c r="J124" i="82"/>
  <c r="K124" i="82" s="1"/>
  <c r="L124" i="82" s="1"/>
  <c r="I125" i="82"/>
  <c r="I123" i="57" l="1"/>
  <c r="J122" i="57"/>
  <c r="L122" i="57" s="1"/>
  <c r="I126" i="82"/>
  <c r="J125" i="82"/>
  <c r="K125" i="82" s="1"/>
  <c r="L125" i="82" s="1"/>
  <c r="J123" i="57" l="1"/>
  <c r="L123" i="57" s="1"/>
  <c r="I124" i="57"/>
  <c r="I127" i="82"/>
  <c r="J126" i="82"/>
  <c r="K126" i="82" s="1"/>
  <c r="L126" i="82" s="1"/>
  <c r="I125" i="57" l="1"/>
  <c r="J124" i="57"/>
  <c r="L124" i="57" s="1"/>
  <c r="I128" i="82"/>
  <c r="J127" i="82"/>
  <c r="K127" i="82" s="1"/>
  <c r="L127" i="82" s="1"/>
  <c r="I126" i="57" l="1"/>
  <c r="J125" i="57"/>
  <c r="L125" i="57" s="1"/>
  <c r="I129" i="82"/>
  <c r="J128" i="82"/>
  <c r="K128" i="82" s="1"/>
  <c r="L128" i="82" s="1"/>
  <c r="I127" i="57" l="1"/>
  <c r="J126" i="57"/>
  <c r="L126" i="57" s="1"/>
  <c r="I130" i="82"/>
  <c r="J129" i="82"/>
  <c r="K129" i="82" s="1"/>
  <c r="L129" i="82" s="1"/>
  <c r="I128" i="57" l="1"/>
  <c r="J127" i="57"/>
  <c r="L127" i="57" s="1"/>
  <c r="J130" i="82"/>
  <c r="K130" i="82" s="1"/>
  <c r="L130" i="82" s="1"/>
  <c r="I131" i="82"/>
  <c r="I129" i="57" l="1"/>
  <c r="J128" i="57"/>
  <c r="L128" i="57" s="1"/>
  <c r="I132" i="82"/>
  <c r="J131" i="82"/>
  <c r="K131" i="82" s="1"/>
  <c r="L131" i="82" s="1"/>
  <c r="J129" i="57" l="1"/>
  <c r="L129" i="57" s="1"/>
  <c r="I130" i="57"/>
  <c r="I133" i="82"/>
  <c r="J132" i="82"/>
  <c r="K132" i="82" s="1"/>
  <c r="L132" i="82" s="1"/>
  <c r="I131" i="57" l="1"/>
  <c r="J130" i="57"/>
  <c r="L130" i="57" s="1"/>
  <c r="I134" i="82"/>
  <c r="J133" i="82"/>
  <c r="K133" i="82" s="1"/>
  <c r="L133" i="82" s="1"/>
  <c r="I132" i="57" l="1"/>
  <c r="J131" i="57"/>
  <c r="L131" i="57" s="1"/>
  <c r="I135" i="82"/>
  <c r="J134" i="82"/>
  <c r="K134" i="82" s="1"/>
  <c r="L134" i="82" s="1"/>
  <c r="I133" i="57" l="1"/>
  <c r="J132" i="57"/>
  <c r="L132" i="57" s="1"/>
  <c r="I136" i="82"/>
  <c r="J135" i="82"/>
  <c r="K135" i="82" s="1"/>
  <c r="L135" i="82" s="1"/>
  <c r="I134" i="57" l="1"/>
  <c r="J133" i="57"/>
  <c r="L133" i="57" s="1"/>
  <c r="J136" i="82"/>
  <c r="K136" i="82" s="1"/>
  <c r="L136" i="82" s="1"/>
  <c r="I137" i="82"/>
  <c r="I135" i="57" l="1"/>
  <c r="J134" i="57"/>
  <c r="L134" i="57" s="1"/>
  <c r="I138" i="82"/>
  <c r="J137" i="82"/>
  <c r="K137" i="82" s="1"/>
  <c r="L137" i="82" s="1"/>
  <c r="J135" i="57" l="1"/>
  <c r="L135" i="57" s="1"/>
  <c r="I136" i="57"/>
  <c r="I139" i="82"/>
  <c r="J138" i="82"/>
  <c r="K138" i="82" s="1"/>
  <c r="L138" i="82" s="1"/>
  <c r="I137" i="57" l="1"/>
  <c r="J136" i="57"/>
  <c r="L136" i="57" s="1"/>
  <c r="I140" i="82"/>
  <c r="J139" i="82"/>
  <c r="K139" i="82" s="1"/>
  <c r="L139" i="82" s="1"/>
  <c r="I138" i="57" l="1"/>
  <c r="J137" i="57"/>
  <c r="L137" i="57" s="1"/>
  <c r="I141" i="82"/>
  <c r="J140" i="82"/>
  <c r="K140" i="82" s="1"/>
  <c r="L140" i="82" s="1"/>
  <c r="I139" i="57" l="1"/>
  <c r="J138" i="57"/>
  <c r="L138" i="57" s="1"/>
  <c r="I142" i="82"/>
  <c r="J141" i="82"/>
  <c r="K141" i="82" s="1"/>
  <c r="L141" i="82" s="1"/>
  <c r="J139" i="57" l="1"/>
  <c r="L139" i="57" s="1"/>
  <c r="I140" i="57"/>
  <c r="J142" i="82"/>
  <c r="K142" i="82" s="1"/>
  <c r="L142" i="82" s="1"/>
  <c r="I143" i="82"/>
  <c r="I141" i="57" l="1"/>
  <c r="J140" i="57"/>
  <c r="L140" i="57" s="1"/>
  <c r="I144" i="82"/>
  <c r="J143" i="82"/>
  <c r="K143" i="82" s="1"/>
  <c r="L143" i="82" s="1"/>
  <c r="I142" i="57" l="1"/>
  <c r="J141" i="57"/>
  <c r="L141" i="57" s="1"/>
  <c r="I145" i="82"/>
  <c r="J144" i="82"/>
  <c r="K144" i="82" s="1"/>
  <c r="L144" i="82" s="1"/>
  <c r="I143" i="57" l="1"/>
  <c r="J142" i="57"/>
  <c r="L142" i="57" s="1"/>
  <c r="I146" i="82"/>
  <c r="J145" i="82"/>
  <c r="K145" i="82" s="1"/>
  <c r="L145" i="82" s="1"/>
  <c r="I144" i="57" l="1"/>
  <c r="J143" i="57"/>
  <c r="L143" i="57" s="1"/>
  <c r="I147" i="82"/>
  <c r="J146" i="82"/>
  <c r="K146" i="82" s="1"/>
  <c r="L146" i="82" s="1"/>
  <c r="I145" i="57" l="1"/>
  <c r="J144" i="57"/>
  <c r="L144" i="57" s="1"/>
  <c r="I148" i="82"/>
  <c r="J147" i="82"/>
  <c r="K147" i="82" s="1"/>
  <c r="L147" i="82" s="1"/>
  <c r="I146" i="57" l="1"/>
  <c r="J145" i="57"/>
  <c r="L145" i="57" s="1"/>
  <c r="J148" i="82"/>
  <c r="K148" i="82" s="1"/>
  <c r="L148" i="82" s="1"/>
  <c r="I149" i="82"/>
  <c r="I147" i="57" l="1"/>
  <c r="J146" i="57"/>
  <c r="L146" i="57" s="1"/>
  <c r="I150" i="82"/>
  <c r="J149" i="82"/>
  <c r="K149" i="82" s="1"/>
  <c r="L149" i="82" s="1"/>
  <c r="I148" i="57" l="1"/>
  <c r="J147" i="57"/>
  <c r="L147" i="57" s="1"/>
  <c r="I151" i="82"/>
  <c r="J150" i="82"/>
  <c r="K150" i="82" s="1"/>
  <c r="L150" i="82" s="1"/>
  <c r="I149" i="57" l="1"/>
  <c r="J148" i="57"/>
  <c r="L148" i="57" s="1"/>
  <c r="I152" i="82"/>
  <c r="J151" i="82"/>
  <c r="K151" i="82" s="1"/>
  <c r="L151" i="82" s="1"/>
  <c r="I150" i="57" l="1"/>
  <c r="J149" i="57"/>
  <c r="L149" i="57" s="1"/>
  <c r="I153" i="82"/>
  <c r="J152" i="82"/>
  <c r="K152" i="82" s="1"/>
  <c r="L152" i="82" s="1"/>
  <c r="I151" i="57" l="1"/>
  <c r="J150" i="57"/>
  <c r="L150" i="57" s="1"/>
  <c r="I154" i="82"/>
  <c r="J153" i="82"/>
  <c r="K153" i="82" s="1"/>
  <c r="L153" i="82" s="1"/>
  <c r="J151" i="57" l="1"/>
  <c r="L151" i="57" s="1"/>
  <c r="I152" i="57"/>
  <c r="I155" i="82"/>
  <c r="J154" i="82"/>
  <c r="K154" i="82" s="1"/>
  <c r="L154" i="82" s="1"/>
  <c r="I153" i="57" l="1"/>
  <c r="J152" i="57"/>
  <c r="L152" i="57" s="1"/>
  <c r="I156" i="82"/>
  <c r="J155" i="82"/>
  <c r="K155" i="82" s="1"/>
  <c r="L155" i="82" s="1"/>
  <c r="I154" i="57" l="1"/>
  <c r="J153" i="57"/>
  <c r="L153" i="57" s="1"/>
  <c r="I157" i="82"/>
  <c r="J156" i="82"/>
  <c r="K156" i="82" s="1"/>
  <c r="L156" i="82" s="1"/>
  <c r="I155" i="57" l="1"/>
  <c r="J154" i="57"/>
  <c r="L154" i="57" s="1"/>
  <c r="I158" i="82"/>
  <c r="J157" i="82"/>
  <c r="K157" i="82" s="1"/>
  <c r="L157" i="82" s="1"/>
  <c r="I156" i="57" l="1"/>
  <c r="J155" i="57"/>
  <c r="L155" i="57" s="1"/>
  <c r="J158" i="82"/>
  <c r="K158" i="82" s="1"/>
  <c r="L158" i="82" s="1"/>
  <c r="I159" i="82"/>
  <c r="I157" i="57" l="1"/>
  <c r="J156" i="57"/>
  <c r="L156" i="57" s="1"/>
  <c r="I160" i="82"/>
  <c r="J159" i="82"/>
  <c r="K159" i="82" s="1"/>
  <c r="L159" i="82" s="1"/>
  <c r="J157" i="57" l="1"/>
  <c r="L157" i="57" s="1"/>
  <c r="I158" i="57"/>
  <c r="I161" i="82"/>
  <c r="J160" i="82"/>
  <c r="K160" i="82" s="1"/>
  <c r="L160" i="82" s="1"/>
  <c r="I159" i="57" l="1"/>
  <c r="J158" i="57"/>
  <c r="L158" i="57" s="1"/>
  <c r="I162" i="82"/>
  <c r="J161" i="82"/>
  <c r="K161" i="82" s="1"/>
  <c r="L161" i="82" s="1"/>
  <c r="I160" i="57" l="1"/>
  <c r="J159" i="57"/>
  <c r="L159" i="57" s="1"/>
  <c r="I163" i="82"/>
  <c r="J162" i="82"/>
  <c r="K162" i="82" s="1"/>
  <c r="L162" i="82" s="1"/>
  <c r="I161" i="57" l="1"/>
  <c r="J160" i="57"/>
  <c r="L160" i="57" s="1"/>
  <c r="I164" i="82"/>
  <c r="J163" i="82"/>
  <c r="K163" i="82" s="1"/>
  <c r="L163" i="82" s="1"/>
  <c r="I162" i="57" l="1"/>
  <c r="J161" i="57"/>
  <c r="L161" i="57" s="1"/>
  <c r="J164" i="82"/>
  <c r="K164" i="82" s="1"/>
  <c r="L164" i="82" s="1"/>
  <c r="I165" i="82"/>
  <c r="I163" i="57" l="1"/>
  <c r="J162" i="57"/>
  <c r="L162" i="57" s="1"/>
  <c r="I166" i="82"/>
  <c r="J165" i="82"/>
  <c r="K165" i="82" s="1"/>
  <c r="L165" i="82" s="1"/>
  <c r="J163" i="57" l="1"/>
  <c r="L163" i="57" s="1"/>
  <c r="I164" i="57"/>
  <c r="I167" i="82"/>
  <c r="J166" i="82"/>
  <c r="K166" i="82" s="1"/>
  <c r="L166" i="82" s="1"/>
  <c r="I165" i="57" l="1"/>
  <c r="J164" i="57"/>
  <c r="L164" i="57" s="1"/>
  <c r="I168" i="82"/>
  <c r="J167" i="82"/>
  <c r="K167" i="82" s="1"/>
  <c r="L167" i="82" s="1"/>
  <c r="I166" i="57" l="1"/>
  <c r="J165" i="57"/>
  <c r="L165" i="57" s="1"/>
  <c r="I169" i="82"/>
  <c r="J168" i="82"/>
  <c r="K168" i="82" s="1"/>
  <c r="L168" i="82" s="1"/>
  <c r="I167" i="57" l="1"/>
  <c r="J166" i="57"/>
  <c r="L166" i="57" s="1"/>
  <c r="I170" i="82"/>
  <c r="J169" i="82"/>
  <c r="K169" i="82" s="1"/>
  <c r="L169" i="82" s="1"/>
  <c r="I168" i="57" l="1"/>
  <c r="J167" i="57"/>
  <c r="L167" i="57" s="1"/>
  <c r="J170" i="82"/>
  <c r="K170" i="82" s="1"/>
  <c r="L170" i="82" s="1"/>
  <c r="I171" i="82"/>
  <c r="I169" i="57" l="1"/>
  <c r="J168" i="57"/>
  <c r="L168" i="57" s="1"/>
  <c r="I172" i="82"/>
  <c r="J171" i="82"/>
  <c r="K171" i="82" s="1"/>
  <c r="L171" i="82" s="1"/>
  <c r="I170" i="57" l="1"/>
  <c r="J169" i="57"/>
  <c r="L169" i="57" s="1"/>
  <c r="I173" i="82"/>
  <c r="J172" i="82"/>
  <c r="K172" i="82" s="1"/>
  <c r="L172" i="82" s="1"/>
  <c r="I171" i="57" l="1"/>
  <c r="J170" i="57"/>
  <c r="L170" i="57" s="1"/>
  <c r="I174" i="82"/>
  <c r="J173" i="82"/>
  <c r="K173" i="82" s="1"/>
  <c r="L173" i="82" s="1"/>
  <c r="I172" i="57" l="1"/>
  <c r="J171" i="57"/>
  <c r="L171" i="57" s="1"/>
  <c r="I175" i="82"/>
  <c r="J174" i="82"/>
  <c r="K174" i="82" s="1"/>
  <c r="L174" i="82" s="1"/>
  <c r="I173" i="57" l="1"/>
  <c r="J172" i="57"/>
  <c r="L172" i="57" s="1"/>
  <c r="I176" i="82"/>
  <c r="J175" i="82"/>
  <c r="K175" i="82" s="1"/>
  <c r="L175" i="82" s="1"/>
  <c r="I174" i="57" l="1"/>
  <c r="J173" i="57"/>
  <c r="L173" i="57" s="1"/>
  <c r="I177" i="82"/>
  <c r="J176" i="82"/>
  <c r="K176" i="82" s="1"/>
  <c r="L176" i="82" s="1"/>
  <c r="I175" i="57" l="1"/>
  <c r="J174" i="57"/>
  <c r="L174" i="57" s="1"/>
  <c r="I178" i="82"/>
  <c r="J177" i="82"/>
  <c r="K177" i="82" s="1"/>
  <c r="L177" i="82" s="1"/>
  <c r="J175" i="57" l="1"/>
  <c r="L175" i="57" s="1"/>
  <c r="I176" i="57"/>
  <c r="I179" i="82"/>
  <c r="J178" i="82"/>
  <c r="K178" i="82" s="1"/>
  <c r="L178" i="82" s="1"/>
  <c r="I177" i="57" l="1"/>
  <c r="J176" i="57"/>
  <c r="L176" i="57" s="1"/>
  <c r="I180" i="82"/>
  <c r="J179" i="82"/>
  <c r="K179" i="82" s="1"/>
  <c r="L179" i="82" s="1"/>
  <c r="I178" i="57" l="1"/>
  <c r="J177" i="57"/>
  <c r="L177" i="57" s="1"/>
  <c r="I181" i="82"/>
  <c r="J180" i="82"/>
  <c r="K180" i="82" s="1"/>
  <c r="L180" i="82" s="1"/>
  <c r="I179" i="57" l="1"/>
  <c r="J178" i="57"/>
  <c r="L178" i="57" s="1"/>
  <c r="I182" i="82"/>
  <c r="J181" i="82"/>
  <c r="K181" i="82" s="1"/>
  <c r="L181" i="82" s="1"/>
  <c r="I180" i="57" l="1"/>
  <c r="J179" i="57"/>
  <c r="L179" i="57" s="1"/>
  <c r="I183" i="82"/>
  <c r="J182" i="82"/>
  <c r="K182" i="82" s="1"/>
  <c r="L182" i="82" s="1"/>
  <c r="I181" i="57" l="1"/>
  <c r="J180" i="57"/>
  <c r="L180" i="57" s="1"/>
  <c r="I184" i="82"/>
  <c r="J183" i="82"/>
  <c r="K183" i="82" s="1"/>
  <c r="L183" i="82" s="1"/>
  <c r="J181" i="57" l="1"/>
  <c r="L181" i="57" s="1"/>
  <c r="I182" i="57"/>
  <c r="I185" i="82"/>
  <c r="J184" i="82"/>
  <c r="K184" i="82" s="1"/>
  <c r="L184" i="82" s="1"/>
  <c r="I183" i="57" l="1"/>
  <c r="J182" i="57"/>
  <c r="L182" i="57" s="1"/>
  <c r="I186" i="82"/>
  <c r="J185" i="82"/>
  <c r="K185" i="82" s="1"/>
  <c r="L185" i="82" s="1"/>
  <c r="I184" i="57" l="1"/>
  <c r="J183" i="57"/>
  <c r="L183" i="57" s="1"/>
  <c r="I187" i="82"/>
  <c r="J186" i="82"/>
  <c r="K186" i="82" s="1"/>
  <c r="L186" i="82" s="1"/>
  <c r="I185" i="57" l="1"/>
  <c r="J184" i="57"/>
  <c r="L184" i="57" s="1"/>
  <c r="I188" i="82"/>
  <c r="J187" i="82"/>
  <c r="K187" i="82" s="1"/>
  <c r="L187" i="82" s="1"/>
  <c r="I186" i="57" l="1"/>
  <c r="J185" i="57"/>
  <c r="L185" i="57" s="1"/>
  <c r="J188" i="82"/>
  <c r="K188" i="82" s="1"/>
  <c r="L188" i="82" s="1"/>
  <c r="I189" i="82"/>
  <c r="I187" i="57" l="1"/>
  <c r="J186" i="57"/>
  <c r="L186" i="57" s="1"/>
  <c r="I190" i="82"/>
  <c r="J189" i="82"/>
  <c r="K189" i="82" s="1"/>
  <c r="L189" i="82" s="1"/>
  <c r="J187" i="57" l="1"/>
  <c r="L187" i="57" s="1"/>
  <c r="I188" i="57"/>
  <c r="I191" i="82"/>
  <c r="J190" i="82"/>
  <c r="K190" i="82" s="1"/>
  <c r="L190" i="82" s="1"/>
  <c r="I189" i="57" l="1"/>
  <c r="J188" i="57"/>
  <c r="L188" i="57" s="1"/>
  <c r="I192" i="82"/>
  <c r="J191" i="82"/>
  <c r="K191" i="82" s="1"/>
  <c r="L191" i="82" s="1"/>
  <c r="I190" i="57" l="1"/>
  <c r="J189" i="57"/>
  <c r="L189" i="57" s="1"/>
  <c r="J192" i="82"/>
  <c r="K192" i="82" s="1"/>
  <c r="L192" i="82" s="1"/>
  <c r="I193" i="82"/>
  <c r="I191" i="57" l="1"/>
  <c r="J190" i="57"/>
  <c r="L190" i="57" s="1"/>
  <c r="I194" i="82"/>
  <c r="J193" i="82"/>
  <c r="K193" i="82" s="1"/>
  <c r="L193" i="82" s="1"/>
  <c r="I192" i="57" l="1"/>
  <c r="J191" i="57"/>
  <c r="L191" i="57" s="1"/>
  <c r="I195" i="82"/>
  <c r="J194" i="82"/>
  <c r="K194" i="82" s="1"/>
  <c r="L194" i="82" s="1"/>
  <c r="I193" i="57" l="1"/>
  <c r="J192" i="57"/>
  <c r="L192" i="57" s="1"/>
  <c r="I196" i="82"/>
  <c r="J195" i="82"/>
  <c r="K195" i="82" s="1"/>
  <c r="L195" i="82" s="1"/>
  <c r="I194" i="57" l="1"/>
  <c r="J193" i="57"/>
  <c r="L193" i="57" s="1"/>
  <c r="I197" i="82"/>
  <c r="J196" i="82"/>
  <c r="K196" i="82" s="1"/>
  <c r="L196" i="82" s="1"/>
  <c r="I195" i="57" l="1"/>
  <c r="J194" i="57"/>
  <c r="L194" i="57" s="1"/>
  <c r="I198" i="82"/>
  <c r="J197" i="82"/>
  <c r="K197" i="82" s="1"/>
  <c r="L197" i="82" s="1"/>
  <c r="I196" i="57" l="1"/>
  <c r="J195" i="57"/>
  <c r="L195" i="57" s="1"/>
  <c r="I199" i="82"/>
  <c r="J198" i="82"/>
  <c r="K198" i="82" s="1"/>
  <c r="L198" i="82" s="1"/>
  <c r="I197" i="57" l="1"/>
  <c r="J196" i="57"/>
  <c r="L196" i="57" s="1"/>
  <c r="I200" i="82"/>
  <c r="J199" i="82"/>
  <c r="K199" i="82" s="1"/>
  <c r="L199" i="82" s="1"/>
  <c r="I198" i="57" l="1"/>
  <c r="J197" i="57"/>
  <c r="L197" i="57" s="1"/>
  <c r="I201" i="82"/>
  <c r="J200" i="82"/>
  <c r="K200" i="82" s="1"/>
  <c r="L200" i="82" s="1"/>
  <c r="I199" i="57" l="1"/>
  <c r="J198" i="57"/>
  <c r="L198" i="57" s="1"/>
  <c r="I202" i="82"/>
  <c r="J201" i="82"/>
  <c r="K201" i="82" s="1"/>
  <c r="L201" i="82" s="1"/>
  <c r="J199" i="57" l="1"/>
  <c r="L199" i="57" s="1"/>
  <c r="I200" i="57"/>
  <c r="I203" i="82"/>
  <c r="J202" i="82"/>
  <c r="K202" i="82" s="1"/>
  <c r="L202" i="82" s="1"/>
  <c r="I201" i="57" l="1"/>
  <c r="J200" i="57"/>
  <c r="L200" i="57" s="1"/>
  <c r="I204" i="82"/>
  <c r="J203" i="82"/>
  <c r="K203" i="82" s="1"/>
  <c r="L203" i="82" s="1"/>
  <c r="I202" i="57" l="1"/>
  <c r="J201" i="57"/>
  <c r="L201" i="57" s="1"/>
  <c r="I205" i="82"/>
  <c r="J204" i="82"/>
  <c r="K204" i="82" s="1"/>
  <c r="L204" i="82" s="1"/>
  <c r="I203" i="57" l="1"/>
  <c r="J202" i="57"/>
  <c r="L202" i="57" s="1"/>
  <c r="I206" i="82"/>
  <c r="J205" i="82"/>
  <c r="K205" i="82" s="1"/>
  <c r="L205" i="82" s="1"/>
  <c r="I204" i="57" l="1"/>
  <c r="J203" i="57"/>
  <c r="L203" i="57" s="1"/>
  <c r="I207" i="82"/>
  <c r="J206" i="82"/>
  <c r="K206" i="82" s="1"/>
  <c r="L206" i="82" s="1"/>
  <c r="I205" i="57" l="1"/>
  <c r="J204" i="57"/>
  <c r="L204" i="57" s="1"/>
  <c r="I208" i="82"/>
  <c r="J207" i="82"/>
  <c r="K207" i="82" s="1"/>
  <c r="L207" i="82" s="1"/>
  <c r="J205" i="57" l="1"/>
  <c r="L205" i="57" s="1"/>
  <c r="I206" i="57"/>
  <c r="I209" i="82"/>
  <c r="J208" i="82"/>
  <c r="K208" i="82" s="1"/>
  <c r="L208" i="82" s="1"/>
  <c r="I207" i="57" l="1"/>
  <c r="J206" i="57"/>
  <c r="L206" i="57" s="1"/>
  <c r="I210" i="82"/>
  <c r="J209" i="82"/>
  <c r="K209" i="82" s="1"/>
  <c r="L209" i="82" s="1"/>
  <c r="I208" i="57" l="1"/>
  <c r="J207" i="57"/>
  <c r="L207" i="57" s="1"/>
  <c r="J210" i="82"/>
  <c r="K210" i="82" s="1"/>
  <c r="L210" i="82" s="1"/>
  <c r="I211" i="82"/>
  <c r="I209" i="57" l="1"/>
  <c r="J208" i="57"/>
  <c r="L208" i="57" s="1"/>
  <c r="I212" i="82"/>
  <c r="J211" i="82"/>
  <c r="K211" i="82" s="1"/>
  <c r="L211" i="82" s="1"/>
  <c r="I210" i="57" l="1"/>
  <c r="J209" i="57"/>
  <c r="L209" i="57" s="1"/>
  <c r="I213" i="82"/>
  <c r="J212" i="82"/>
  <c r="K212" i="82" s="1"/>
  <c r="L212" i="82" s="1"/>
  <c r="I211" i="57" l="1"/>
  <c r="J211" i="57" s="1"/>
  <c r="J210" i="57"/>
  <c r="L210" i="57" s="1"/>
  <c r="I214" i="82"/>
  <c r="J213" i="82"/>
  <c r="K213" i="82" s="1"/>
  <c r="L213" i="82" s="1"/>
  <c r="J212" i="57" l="1"/>
  <c r="I215" i="82"/>
  <c r="J214" i="82"/>
  <c r="K214" i="82" s="1"/>
  <c r="L214" i="82" s="1"/>
  <c r="L211" i="57" l="1"/>
  <c r="K212" i="57"/>
  <c r="I216" i="82"/>
  <c r="J216" i="82" s="1"/>
  <c r="J215" i="82"/>
  <c r="K215" i="82" s="1"/>
  <c r="L215" i="82" s="1"/>
  <c r="K216" i="82" l="1"/>
  <c r="J217" i="82"/>
  <c r="L216" i="82" l="1"/>
  <c r="K217" i="82"/>
</calcChain>
</file>

<file path=xl/sharedStrings.xml><?xml version="1.0" encoding="utf-8"?>
<sst xmlns="http://schemas.openxmlformats.org/spreadsheetml/2006/main" count="984" uniqueCount="136">
  <si>
    <t>Flat No.</t>
  </si>
  <si>
    <t>Sr. No.</t>
  </si>
  <si>
    <t>Comp.</t>
  </si>
  <si>
    <t>Floor No.</t>
  </si>
  <si>
    <t xml:space="preserve">Built up Area in 
Sq. ft. 
</t>
  </si>
  <si>
    <t>1 BHK</t>
  </si>
  <si>
    <t>Sr.</t>
  </si>
  <si>
    <t>Total Flats</t>
  </si>
  <si>
    <t>CA</t>
  </si>
  <si>
    <t>BUA</t>
  </si>
  <si>
    <t>Value</t>
  </si>
  <si>
    <t xml:space="preserve">RV </t>
  </si>
  <si>
    <t>Wing</t>
  </si>
  <si>
    <t>Same Bldg</t>
  </si>
  <si>
    <t>Flat</t>
  </si>
  <si>
    <t>Rate</t>
  </si>
  <si>
    <t xml:space="preserve">RERA Carpet Area in 
Sq. ft.                      
</t>
  </si>
  <si>
    <t>BUA IN SQ/MTR</t>
  </si>
  <si>
    <t>1BHK</t>
  </si>
  <si>
    <t>Sr.No.</t>
  </si>
  <si>
    <t>CA IN SQ/M</t>
  </si>
  <si>
    <t>CA in Sq/Ft</t>
  </si>
  <si>
    <t>A Wing</t>
  </si>
  <si>
    <t>1st Podium</t>
  </si>
  <si>
    <t>total 3 flats</t>
  </si>
  <si>
    <t>3 BHK</t>
  </si>
  <si>
    <t>2 BHK</t>
  </si>
  <si>
    <t>B Wing</t>
  </si>
  <si>
    <t>C Wing</t>
  </si>
  <si>
    <t>total 2 flats</t>
  </si>
  <si>
    <t xml:space="preserve"> </t>
  </si>
  <si>
    <t>2nd Podium</t>
  </si>
  <si>
    <t>total flat 2</t>
  </si>
  <si>
    <t>Total 4 flat</t>
  </si>
  <si>
    <t>3rd Podium</t>
  </si>
  <si>
    <t>total flat 4</t>
  </si>
  <si>
    <t>4th Podium</t>
  </si>
  <si>
    <t>5th Podium</t>
  </si>
  <si>
    <t>6th Podium</t>
  </si>
  <si>
    <t>6th Podium PART Residential</t>
  </si>
  <si>
    <t>6th podium part Residential</t>
  </si>
  <si>
    <t>6th podium part residential</t>
  </si>
  <si>
    <t>total 4 flats</t>
  </si>
  <si>
    <t>refuge 7,14,21,28</t>
  </si>
  <si>
    <t>typical 1,2,3,4,5,6,8,9,10,11,12,13,15,16,17,18,19,20,22,23,24,25,26,27,29,30,31, 32,33</t>
  </si>
  <si>
    <t>total 6 flats</t>
  </si>
  <si>
    <t>refuge 1,8,15,22,29</t>
  </si>
  <si>
    <t>typical 2,3,4,5,6,7,9,10,11,12,13,14,16,17,18,19,20,21,23,24,25,26,27,28,30,31, 32,33</t>
  </si>
  <si>
    <t>4 BHK</t>
  </si>
  <si>
    <t>typical 2,3,4,5,6,7,9,10,11,12,13,14,16,17,18,19,20,21,23,24,25,26,27,28,30,31,32, 33,34</t>
  </si>
  <si>
    <t>total 5 flats</t>
  </si>
  <si>
    <t>3BHK</t>
  </si>
  <si>
    <t>2BHK</t>
  </si>
  <si>
    <t>4BHK</t>
  </si>
  <si>
    <t>total flat</t>
  </si>
  <si>
    <t>floor No</t>
  </si>
  <si>
    <t>Type</t>
  </si>
  <si>
    <t>Balcony area</t>
  </si>
  <si>
    <t>CA SqMt</t>
  </si>
  <si>
    <t>Total CA</t>
  </si>
  <si>
    <t>CA SqFt</t>
  </si>
  <si>
    <t>Wing A</t>
  </si>
  <si>
    <t>Wing B</t>
  </si>
  <si>
    <t>Wing C</t>
  </si>
  <si>
    <t xml:space="preserve">Total </t>
  </si>
  <si>
    <t>podium</t>
  </si>
  <si>
    <t>refuge</t>
  </si>
  <si>
    <t>typical</t>
  </si>
  <si>
    <t>total</t>
  </si>
  <si>
    <t>A</t>
  </si>
  <si>
    <t>B</t>
  </si>
  <si>
    <t>P2</t>
  </si>
  <si>
    <t>P204</t>
  </si>
  <si>
    <t>P205</t>
  </si>
  <si>
    <t>P3</t>
  </si>
  <si>
    <t>P4</t>
  </si>
  <si>
    <t>P5</t>
  </si>
  <si>
    <t>P6</t>
  </si>
  <si>
    <t>P6T</t>
  </si>
  <si>
    <t>P302</t>
  </si>
  <si>
    <t>P303</t>
  </si>
  <si>
    <t>P304</t>
  </si>
  <si>
    <t>P305</t>
  </si>
  <si>
    <t>P402</t>
  </si>
  <si>
    <t>P403</t>
  </si>
  <si>
    <t>P404</t>
  </si>
  <si>
    <t>P405</t>
  </si>
  <si>
    <t>P502</t>
  </si>
  <si>
    <t>P503</t>
  </si>
  <si>
    <t>P504</t>
  </si>
  <si>
    <t>P505</t>
  </si>
  <si>
    <t>P602</t>
  </si>
  <si>
    <t>P603</t>
  </si>
  <si>
    <t>P604</t>
  </si>
  <si>
    <t>P605</t>
  </si>
  <si>
    <t>P6T2</t>
  </si>
  <si>
    <t>P6T1</t>
  </si>
  <si>
    <t xml:space="preserve">3 BHK </t>
  </si>
  <si>
    <t>P101</t>
  </si>
  <si>
    <t>P102</t>
  </si>
  <si>
    <t>P103</t>
  </si>
  <si>
    <t>P1</t>
  </si>
  <si>
    <t>P201</t>
  </si>
  <si>
    <t>P202</t>
  </si>
  <si>
    <t>P203</t>
  </si>
  <si>
    <t>P206</t>
  </si>
  <si>
    <t xml:space="preserve">P301 </t>
  </si>
  <si>
    <t>P306</t>
  </si>
  <si>
    <t>P401</t>
  </si>
  <si>
    <t>P406</t>
  </si>
  <si>
    <t>P501</t>
  </si>
  <si>
    <t>P506</t>
  </si>
  <si>
    <t>P601</t>
  </si>
  <si>
    <t>P606</t>
  </si>
  <si>
    <t>P6T01</t>
  </si>
  <si>
    <t>P6T02</t>
  </si>
  <si>
    <t>P6T03</t>
  </si>
  <si>
    <t>P6T04</t>
  </si>
  <si>
    <t>P104</t>
  </si>
  <si>
    <t>P6T05</t>
  </si>
  <si>
    <t>TOTAL</t>
  </si>
  <si>
    <t xml:space="preserve">                                              2 BHK  -  138                3BHK - 72</t>
  </si>
  <si>
    <t xml:space="preserve"> 1 BHK - 71                         2 BHK - 64                        3 BHK - 80</t>
  </si>
  <si>
    <t>2 BHK - 142                        4 BHK - 34</t>
  </si>
  <si>
    <t xml:space="preserve">2 BHK </t>
  </si>
  <si>
    <t xml:space="preserve">Balcony Area in 
Sq. ft.                      
</t>
  </si>
  <si>
    <t>Total Area Sq.Ft.</t>
  </si>
  <si>
    <r>
      <t xml:space="preserve">Rate per 
Sq. ft. on Carpet  area 
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Arial Narrow"/>
        <family val="2"/>
      </rPr>
      <t xml:space="preserve">
</t>
    </r>
  </si>
  <si>
    <r>
      <t xml:space="preserve">Realizable Value /                   Fair Market Value                        as on date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</rPr>
      <t xml:space="preserve">
</t>
    </r>
  </si>
  <si>
    <r>
      <t xml:space="preserve">Final Realizable Value after completion of flat                           (Including Car parking, GST &amp; Other Charges)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</rPr>
      <t xml:space="preserve">
</t>
    </r>
  </si>
  <si>
    <r>
      <t xml:space="preserve">Expected Rent per month (After Completion)               in </t>
    </r>
    <r>
      <rPr>
        <b/>
        <sz val="7"/>
        <color theme="1"/>
        <rFont val="Rupee Foradian"/>
        <family val="2"/>
      </rPr>
      <t>`</t>
    </r>
  </si>
  <si>
    <r>
      <t xml:space="preserve">Cost of Construction                                 in </t>
    </r>
    <r>
      <rPr>
        <b/>
        <sz val="7"/>
        <color theme="1"/>
        <rFont val="Rupee Foradian"/>
        <family val="2"/>
      </rPr>
      <t>`</t>
    </r>
  </si>
  <si>
    <r>
      <t xml:space="preserve">Rate per 
Sq. ft. on Total  area 
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Arial Narrow"/>
        <family val="2"/>
      </rPr>
      <t xml:space="preserve">
</t>
    </r>
  </si>
  <si>
    <r>
      <t xml:space="preserve">Rate per 
Sq. ft. on Total  Area 
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Arial Narrow"/>
        <family val="2"/>
      </rPr>
      <t xml:space="preserve">
</t>
    </r>
  </si>
  <si>
    <t>Total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</si>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</sst>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0.0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333333"/>
      <name val="Open Sans"/>
      <family val="2"/>
    </font>
    <font>
      <b/>
      <sz val="11"/>
      <color rgb="FF333333"/>
      <name val="Open Sans"/>
      <family val="2"/>
    </font>
    <font>
      <sz val="11"/>
      <color rgb="FF000000"/>
      <name val="Calibri"/>
      <family val="2"/>
      <scheme val="minor"/>
    </font>
    <font>
      <sz val="10"/>
      <color rgb="FFFF0000"/>
      <name val="Arial Narrow"/>
      <family val="2"/>
    </font>
    <font>
      <b/>
      <sz val="11"/>
      <color theme="1"/>
      <name val="Calibri"/>
      <family val="2"/>
      <scheme val="minor"/>
    </font>
    <font>
      <sz val="11"/>
      <color rgb="FFFF0000"/>
      <name val="Open Sans"/>
      <family val="2"/>
    </font>
    <font>
      <sz val="11"/>
      <color theme="1"/>
      <name val="Arial Narrow"/>
      <family val="2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rgb="FFFFFFFF"/>
      <name val="Open Sans"/>
      <family val="2"/>
    </font>
    <font>
      <sz val="9"/>
      <color rgb="FFFF0000"/>
      <name val="Arial Narrow"/>
      <family val="2"/>
    </font>
    <font>
      <sz val="9"/>
      <color rgb="FFFF0000"/>
      <name val="Calibri"/>
      <family val="2"/>
      <scheme val="minor"/>
    </font>
    <font>
      <sz val="8"/>
      <name val="Calibri"/>
      <family val="2"/>
      <scheme val="minor"/>
    </font>
    <font>
      <sz val="9"/>
      <name val="Arial Narrow"/>
      <family val="2"/>
    </font>
    <font>
      <sz val="9"/>
      <name val="Calibri"/>
      <family val="2"/>
      <scheme val="minor"/>
    </font>
    <font>
      <b/>
      <sz val="9"/>
      <name val="Arial Narrow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1"/>
      <name val="Arial Narrow"/>
      <family val="2"/>
    </font>
    <font>
      <b/>
      <sz val="11"/>
      <color rgb="FFFF0000"/>
      <name val="Calibri"/>
      <family val="2"/>
      <scheme val="minor"/>
    </font>
    <font>
      <b/>
      <sz val="7"/>
      <name val="Arial Narrow"/>
      <family val="2"/>
    </font>
    <font>
      <b/>
      <sz val="7"/>
      <name val="Calibri"/>
      <family val="2"/>
      <scheme val="minor"/>
    </font>
    <font>
      <b/>
      <sz val="7"/>
      <color theme="1"/>
      <name val="Arial Narrow"/>
      <family val="2"/>
    </font>
    <font>
      <b/>
      <sz val="7"/>
      <color theme="1"/>
      <name val="Rupee Foradian"/>
      <family val="2"/>
    </font>
    <font>
      <b/>
      <sz val="7"/>
      <color theme="1"/>
      <name val="Calibri"/>
      <family val="2"/>
    </font>
    <font>
      <b/>
      <sz val="9"/>
      <color rgb="FF000000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/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  <border>
      <left style="medium">
        <color rgb="FFDDDDDD"/>
      </left>
      <right style="medium">
        <color rgb="FFDDDDDD"/>
      </right>
      <top/>
      <bottom style="medium">
        <color rgb="FFDDDDDD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rgb="FFDDDDDD"/>
      </right>
      <top/>
      <bottom style="medium">
        <color rgb="FFDDDDDD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90">
    <xf numFmtId="0" fontId="0" fillId="0" borderId="0" xfId="0"/>
    <xf numFmtId="0" fontId="2" fillId="0" borderId="0" xfId="0" applyFont="1"/>
    <xf numFmtId="1" fontId="2" fillId="0" borderId="0" xfId="0" applyNumberFormat="1" applyFont="1"/>
    <xf numFmtId="1" fontId="0" fillId="0" borderId="0" xfId="0" applyNumberFormat="1"/>
    <xf numFmtId="43" fontId="2" fillId="0" borderId="0" xfId="1" applyFont="1"/>
    <xf numFmtId="43" fontId="5" fillId="0" borderId="0" xfId="0" applyNumberFormat="1" applyFont="1"/>
    <xf numFmtId="43" fontId="2" fillId="0" borderId="0" xfId="0" applyNumberFormat="1" applyFont="1"/>
    <xf numFmtId="164" fontId="6" fillId="0" borderId="1" xfId="0" applyNumberFormat="1" applyFont="1" applyBorder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1" fontId="9" fillId="0" borderId="0" xfId="0" applyNumberFormat="1" applyFont="1" applyAlignment="1">
      <alignment horizontal="center"/>
    </xf>
    <xf numFmtId="0" fontId="11" fillId="0" borderId="0" xfId="0" applyFont="1"/>
    <xf numFmtId="0" fontId="17" fillId="0" borderId="0" xfId="0" applyFont="1"/>
    <xf numFmtId="0" fontId="10" fillId="0" borderId="0" xfId="0" applyFont="1"/>
    <xf numFmtId="0" fontId="20" fillId="0" borderId="0" xfId="0" applyFont="1" applyAlignment="1">
      <alignment horizontal="center"/>
    </xf>
    <xf numFmtId="1" fontId="19" fillId="0" borderId="1" xfId="0" applyNumberFormat="1" applyFont="1" applyBorder="1" applyAlignment="1">
      <alignment horizontal="center"/>
    </xf>
    <xf numFmtId="0" fontId="2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43" fontId="0" fillId="0" borderId="0" xfId="1" applyFont="1" applyAlignment="1">
      <alignment horizontal="center" vertical="center"/>
    </xf>
    <xf numFmtId="43" fontId="0" fillId="0" borderId="0" xfId="0" applyNumberFormat="1" applyAlignment="1">
      <alignment horizontal="center" vertical="center"/>
    </xf>
    <xf numFmtId="164" fontId="11" fillId="0" borderId="0" xfId="1" applyNumberFormat="1" applyFont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164" fontId="0" fillId="0" borderId="0" xfId="1" applyNumberFormat="1" applyFont="1" applyFill="1" applyAlignment="1">
      <alignment horizontal="center" vertical="center"/>
    </xf>
    <xf numFmtId="0" fontId="7" fillId="2" borderId="0" xfId="0" applyFont="1" applyFill="1"/>
    <xf numFmtId="0" fontId="14" fillId="0" borderId="0" xfId="0" applyFont="1"/>
    <xf numFmtId="0" fontId="3" fillId="0" borderId="4" xfId="0" applyFont="1" applyBorder="1" applyAlignment="1">
      <alignment horizontal="center" vertical="top" wrapText="1"/>
    </xf>
    <xf numFmtId="1" fontId="0" fillId="0" borderId="0" xfId="0" applyNumberFormat="1" applyAlignment="1">
      <alignment horizontal="center"/>
    </xf>
    <xf numFmtId="0" fontId="15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vertical="top" wrapText="1"/>
    </xf>
    <xf numFmtId="2" fontId="0" fillId="0" borderId="0" xfId="0" applyNumberFormat="1"/>
    <xf numFmtId="0" fontId="8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13" fillId="0" borderId="0" xfId="0" applyFont="1"/>
    <xf numFmtId="0" fontId="15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1" fontId="21" fillId="0" borderId="1" xfId="0" applyNumberFormat="1" applyFont="1" applyBorder="1" applyAlignment="1">
      <alignment horizontal="center" vertical="center"/>
    </xf>
    <xf numFmtId="1" fontId="22" fillId="0" borderId="0" xfId="0" applyNumberFormat="1" applyFont="1" applyAlignment="1">
      <alignment horizontal="center" vertical="center"/>
    </xf>
    <xf numFmtId="0" fontId="7" fillId="0" borderId="0" xfId="0" applyFont="1"/>
    <xf numFmtId="0" fontId="22" fillId="0" borderId="0" xfId="0" applyFont="1"/>
    <xf numFmtId="0" fontId="23" fillId="2" borderId="0" xfId="0" applyFont="1" applyFill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1" fontId="22" fillId="3" borderId="1" xfId="0" applyNumberFormat="1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vertical="center"/>
    </xf>
    <xf numFmtId="0" fontId="22" fillId="4" borderId="1" xfId="0" applyFont="1" applyFill="1" applyBorder="1" applyAlignment="1">
      <alignment horizontal="center" vertical="center"/>
    </xf>
    <xf numFmtId="0" fontId="23" fillId="4" borderId="1" xfId="0" applyFont="1" applyFill="1" applyBorder="1" applyAlignment="1">
      <alignment vertical="center"/>
    </xf>
    <xf numFmtId="0" fontId="22" fillId="5" borderId="1" xfId="0" applyFont="1" applyFill="1" applyBorder="1" applyAlignment="1">
      <alignment horizontal="center" vertical="center"/>
    </xf>
    <xf numFmtId="0" fontId="15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 wrapText="1"/>
    </xf>
    <xf numFmtId="1" fontId="7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15" fillId="0" borderId="6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center" vertical="top" wrapText="1"/>
    </xf>
    <xf numFmtId="1" fontId="7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3" fillId="0" borderId="6" xfId="0" applyFont="1" applyBorder="1" applyAlignment="1">
      <alignment horizontal="center" vertical="top" wrapText="1"/>
    </xf>
    <xf numFmtId="0" fontId="0" fillId="0" borderId="12" xfId="0" applyBorder="1" applyAlignment="1">
      <alignment horizontal="center" vertical="center"/>
    </xf>
    <xf numFmtId="1" fontId="0" fillId="0" borderId="17" xfId="0" applyNumberFormat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15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 wrapText="1"/>
    </xf>
    <xf numFmtId="1" fontId="3" fillId="6" borderId="11" xfId="0" applyNumberFormat="1" applyFont="1" applyFill="1" applyBorder="1" applyAlignment="1">
      <alignment horizontal="center" vertical="center" wrapText="1"/>
    </xf>
    <xf numFmtId="1" fontId="3" fillId="6" borderId="12" xfId="0" applyNumberFormat="1" applyFont="1" applyFill="1" applyBorder="1" applyAlignment="1">
      <alignment horizontal="center" vertical="center" wrapText="1"/>
    </xf>
    <xf numFmtId="1" fontId="0" fillId="0" borderId="12" xfId="0" applyNumberFormat="1" applyBorder="1" applyAlignment="1">
      <alignment horizontal="center" vertical="center"/>
    </xf>
    <xf numFmtId="1" fontId="3" fillId="6" borderId="13" xfId="0" applyNumberFormat="1" applyFont="1" applyFill="1" applyBorder="1" applyAlignment="1">
      <alignment horizontal="center" vertical="center" wrapText="1"/>
    </xf>
    <xf numFmtId="1" fontId="3" fillId="7" borderId="14" xfId="0" applyNumberFormat="1" applyFont="1" applyFill="1" applyBorder="1" applyAlignment="1">
      <alignment horizontal="center" vertical="center" wrapText="1"/>
    </xf>
    <xf numFmtId="1" fontId="3" fillId="7" borderId="1" xfId="0" applyNumberFormat="1" applyFont="1" applyFill="1" applyBorder="1" applyAlignment="1">
      <alignment horizontal="center" vertical="center" wrapText="1"/>
    </xf>
    <xf numFmtId="1" fontId="3" fillId="7" borderId="15" xfId="0" applyNumberFormat="1" applyFont="1" applyFill="1" applyBorder="1" applyAlignment="1">
      <alignment horizontal="center" vertical="center" wrapText="1"/>
    </xf>
    <xf numFmtId="1" fontId="3" fillId="6" borderId="14" xfId="0" applyNumberFormat="1" applyFont="1" applyFill="1" applyBorder="1" applyAlignment="1">
      <alignment horizontal="center" vertical="center" wrapText="1"/>
    </xf>
    <xf numFmtId="1" fontId="3" fillId="6" borderId="1" xfId="0" applyNumberFormat="1" applyFont="1" applyFill="1" applyBorder="1" applyAlignment="1">
      <alignment horizontal="center" vertical="center" wrapText="1"/>
    </xf>
    <xf numFmtId="1" fontId="3" fillId="6" borderId="15" xfId="0" applyNumberFormat="1" applyFont="1" applyFill="1" applyBorder="1" applyAlignment="1">
      <alignment horizontal="center" vertical="center" wrapText="1"/>
    </xf>
    <xf numFmtId="1" fontId="3" fillId="0" borderId="16" xfId="0" applyNumberFormat="1" applyFont="1" applyBorder="1" applyAlignment="1">
      <alignment horizontal="center" vertical="center" wrapText="1"/>
    </xf>
    <xf numFmtId="1" fontId="3" fillId="0" borderId="17" xfId="0" applyNumberFormat="1" applyFont="1" applyBorder="1" applyAlignment="1">
      <alignment horizontal="center" vertical="center" wrapText="1"/>
    </xf>
    <xf numFmtId="1" fontId="3" fillId="2" borderId="18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top" wrapText="1"/>
    </xf>
    <xf numFmtId="1" fontId="3" fillId="0" borderId="1" xfId="0" applyNumberFormat="1" applyFont="1" applyBorder="1" applyAlignment="1">
      <alignment horizontal="center" vertical="top" wrapText="1"/>
    </xf>
    <xf numFmtId="1" fontId="3" fillId="2" borderId="1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2" fontId="3" fillId="6" borderId="12" xfId="0" applyNumberFormat="1" applyFont="1" applyFill="1" applyBorder="1" applyAlignment="1">
      <alignment horizontal="center" vertical="center" wrapText="1"/>
    </xf>
    <xf numFmtId="2" fontId="3" fillId="7" borderId="1" xfId="0" applyNumberFormat="1" applyFont="1" applyFill="1" applyBorder="1" applyAlignment="1">
      <alignment horizontal="center" vertical="center" wrapText="1"/>
    </xf>
    <xf numFmtId="2" fontId="3" fillId="6" borderId="1" xfId="0" applyNumberFormat="1" applyFont="1" applyFill="1" applyBorder="1" applyAlignment="1">
      <alignment horizontal="center" vertical="center" wrapText="1"/>
    </xf>
    <xf numFmtId="2" fontId="22" fillId="3" borderId="1" xfId="0" applyNumberFormat="1" applyFont="1" applyFill="1" applyBorder="1" applyAlignment="1">
      <alignment horizontal="center" vertical="center"/>
    </xf>
    <xf numFmtId="165" fontId="22" fillId="4" borderId="1" xfId="0" applyNumberFormat="1" applyFont="1" applyFill="1" applyBorder="1" applyAlignment="1">
      <alignment horizontal="center" vertical="center"/>
    </xf>
    <xf numFmtId="2" fontId="22" fillId="4" borderId="1" xfId="0" applyNumberFormat="1" applyFont="1" applyFill="1" applyBorder="1" applyAlignment="1">
      <alignment horizontal="center" vertical="center"/>
    </xf>
    <xf numFmtId="0" fontId="0" fillId="3" borderId="1" xfId="0" applyFill="1" applyBorder="1"/>
    <xf numFmtId="0" fontId="0" fillId="5" borderId="1" xfId="0" applyFill="1" applyBorder="1"/>
    <xf numFmtId="2" fontId="22" fillId="5" borderId="1" xfId="0" applyNumberFormat="1" applyFont="1" applyFill="1" applyBorder="1" applyAlignment="1">
      <alignment horizontal="center" vertical="center"/>
    </xf>
    <xf numFmtId="0" fontId="3" fillId="8" borderId="4" xfId="0" applyFont="1" applyFill="1" applyBorder="1" applyAlignment="1">
      <alignment vertical="top" wrapText="1"/>
    </xf>
    <xf numFmtId="2" fontId="0" fillId="8" borderId="0" xfId="0" applyNumberFormat="1" applyFill="1"/>
    <xf numFmtId="0" fontId="22" fillId="10" borderId="1" xfId="0" applyFont="1" applyFill="1" applyBorder="1" applyAlignment="1">
      <alignment horizontal="center" vertical="center"/>
    </xf>
    <xf numFmtId="0" fontId="22" fillId="10" borderId="11" xfId="0" applyFont="1" applyFill="1" applyBorder="1" applyAlignment="1">
      <alignment horizontal="center" vertical="center"/>
    </xf>
    <xf numFmtId="0" fontId="22" fillId="10" borderId="12" xfId="0" applyFont="1" applyFill="1" applyBorder="1" applyAlignment="1">
      <alignment horizontal="center" vertical="center"/>
    </xf>
    <xf numFmtId="1" fontId="22" fillId="9" borderId="13" xfId="0" applyNumberFormat="1" applyFont="1" applyFill="1" applyBorder="1" applyAlignment="1">
      <alignment horizontal="center" vertical="center"/>
    </xf>
    <xf numFmtId="0" fontId="22" fillId="10" borderId="14" xfId="0" applyFont="1" applyFill="1" applyBorder="1" applyAlignment="1">
      <alignment horizontal="center" vertical="center"/>
    </xf>
    <xf numFmtId="1" fontId="22" fillId="9" borderId="15" xfId="0" applyNumberFormat="1" applyFont="1" applyFill="1" applyBorder="1" applyAlignment="1">
      <alignment horizontal="center" vertical="center"/>
    </xf>
    <xf numFmtId="0" fontId="22" fillId="9" borderId="15" xfId="0" applyFont="1" applyFill="1" applyBorder="1" applyAlignment="1">
      <alignment horizontal="center" vertical="center"/>
    </xf>
    <xf numFmtId="0" fontId="22" fillId="10" borderId="16" xfId="0" applyFont="1" applyFill="1" applyBorder="1" applyAlignment="1">
      <alignment horizontal="center" vertical="center"/>
    </xf>
    <xf numFmtId="0" fontId="22" fillId="10" borderId="17" xfId="0" applyFont="1" applyFill="1" applyBorder="1" applyAlignment="1">
      <alignment horizontal="center" vertical="center"/>
    </xf>
    <xf numFmtId="0" fontId="22" fillId="9" borderId="18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6" fillId="0" borderId="0" xfId="0" applyFont="1"/>
    <xf numFmtId="0" fontId="20" fillId="0" borderId="0" xfId="0" applyFont="1" applyAlignment="1">
      <alignment horizontal="center" vertical="center"/>
    </xf>
    <xf numFmtId="1" fontId="19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/>
    </xf>
    <xf numFmtId="0" fontId="26" fillId="4" borderId="1" xfId="0" applyFont="1" applyFill="1" applyBorder="1" applyAlignment="1">
      <alignment horizontal="center" vertical="center"/>
    </xf>
    <xf numFmtId="0" fontId="26" fillId="5" borderId="1" xfId="0" applyFont="1" applyFill="1" applyBorder="1" applyAlignment="1">
      <alignment horizontal="center" vertical="center"/>
    </xf>
    <xf numFmtId="1" fontId="21" fillId="0" borderId="1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 vertical="center"/>
    </xf>
    <xf numFmtId="1" fontId="11" fillId="0" borderId="0" xfId="0" applyNumberFormat="1" applyFont="1"/>
    <xf numFmtId="1" fontId="12" fillId="0" borderId="0" xfId="0" applyNumberFormat="1" applyFont="1"/>
    <xf numFmtId="0" fontId="27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/>
    </xf>
    <xf numFmtId="0" fontId="23" fillId="4" borderId="1" xfId="0" applyFont="1" applyFill="1" applyBorder="1" applyAlignment="1">
      <alignment horizontal="center" vertical="center"/>
    </xf>
    <xf numFmtId="0" fontId="23" fillId="5" borderId="19" xfId="0" applyFont="1" applyFill="1" applyBorder="1" applyAlignment="1">
      <alignment horizontal="center" vertical="center"/>
    </xf>
    <xf numFmtId="0" fontId="23" fillId="5" borderId="0" xfId="0" applyFont="1" applyFill="1" applyAlignment="1">
      <alignment horizontal="center" vertical="center"/>
    </xf>
    <xf numFmtId="0" fontId="23" fillId="5" borderId="8" xfId="0" applyFont="1" applyFill="1" applyBorder="1" applyAlignment="1">
      <alignment horizontal="center" vertical="center"/>
    </xf>
    <xf numFmtId="0" fontId="23" fillId="5" borderId="9" xfId="0" applyFont="1" applyFill="1" applyBorder="1" applyAlignment="1">
      <alignment horizontal="center" vertical="center"/>
    </xf>
    <xf numFmtId="0" fontId="23" fillId="5" borderId="2" xfId="0" applyFont="1" applyFill="1" applyBorder="1" applyAlignment="1">
      <alignment horizontal="center" vertical="center"/>
    </xf>
    <xf numFmtId="0" fontId="23" fillId="3" borderId="8" xfId="0" applyFont="1" applyFill="1" applyBorder="1" applyAlignment="1">
      <alignment horizontal="center" vertical="center"/>
    </xf>
    <xf numFmtId="0" fontId="23" fillId="3" borderId="9" xfId="0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center" vertical="center"/>
    </xf>
    <xf numFmtId="0" fontId="23" fillId="4" borderId="8" xfId="0" applyFont="1" applyFill="1" applyBorder="1" applyAlignment="1">
      <alignment horizontal="center" vertical="center"/>
    </xf>
    <xf numFmtId="0" fontId="23" fillId="4" borderId="9" xfId="0" applyFont="1" applyFill="1" applyBorder="1" applyAlignment="1">
      <alignment horizontal="center" vertical="center"/>
    </xf>
    <xf numFmtId="0" fontId="23" fillId="4" borderId="2" xfId="0" applyFont="1" applyFill="1" applyBorder="1" applyAlignment="1">
      <alignment horizontal="center" vertical="center"/>
    </xf>
    <xf numFmtId="0" fontId="23" fillId="3" borderId="8" xfId="0" applyFont="1" applyFill="1" applyBorder="1" applyAlignment="1">
      <alignment horizontal="center" vertical="center" wrapText="1"/>
    </xf>
    <xf numFmtId="0" fontId="23" fillId="3" borderId="9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23" fillId="4" borderId="8" xfId="0" applyFont="1" applyFill="1" applyBorder="1" applyAlignment="1">
      <alignment horizontal="center" vertical="center" wrapText="1"/>
    </xf>
    <xf numFmtId="0" fontId="23" fillId="4" borderId="9" xfId="0" applyFont="1" applyFill="1" applyBorder="1" applyAlignment="1">
      <alignment horizontal="center" vertical="center" wrapText="1"/>
    </xf>
    <xf numFmtId="0" fontId="23" fillId="4" borderId="2" xfId="0" applyFont="1" applyFill="1" applyBorder="1" applyAlignment="1">
      <alignment horizontal="center" vertical="center" wrapText="1"/>
    </xf>
    <xf numFmtId="0" fontId="23" fillId="5" borderId="8" xfId="0" applyFont="1" applyFill="1" applyBorder="1" applyAlignment="1">
      <alignment horizontal="center" vertical="center" wrapText="1"/>
    </xf>
    <xf numFmtId="0" fontId="23" fillId="5" borderId="9" xfId="0" applyFont="1" applyFill="1" applyBorder="1" applyAlignment="1">
      <alignment horizontal="center" vertical="center" wrapText="1"/>
    </xf>
    <xf numFmtId="0" fontId="23" fillId="5" borderId="2" xfId="0" applyFont="1" applyFill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2" fillId="10" borderId="20" xfId="0" applyFont="1" applyFill="1" applyBorder="1" applyAlignment="1">
      <alignment horizontal="center" vertical="center"/>
    </xf>
    <xf numFmtId="0" fontId="22" fillId="10" borderId="8" xfId="0" applyFont="1" applyFill="1" applyBorder="1" applyAlignment="1">
      <alignment horizontal="center" vertical="center"/>
    </xf>
    <xf numFmtId="0" fontId="22" fillId="10" borderId="21" xfId="0" applyFont="1" applyFill="1" applyBorder="1" applyAlignment="1">
      <alignment horizontal="center" vertical="center"/>
    </xf>
    <xf numFmtId="164" fontId="23" fillId="0" borderId="1" xfId="0" applyNumberFormat="1" applyFont="1" applyBorder="1"/>
    <xf numFmtId="164" fontId="23" fillId="0" borderId="1" xfId="0" applyNumberFormat="1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 wrapText="1"/>
    </xf>
    <xf numFmtId="164" fontId="22" fillId="0" borderId="1" xfId="1" applyNumberFormat="1" applyFont="1" applyFill="1" applyBorder="1" applyAlignment="1">
      <alignment horizontal="center" vertical="center"/>
    </xf>
    <xf numFmtId="1" fontId="22" fillId="0" borderId="1" xfId="2" applyNumberFormat="1" applyFont="1" applyBorder="1" applyAlignment="1">
      <alignment horizontal="center" vertical="center" wrapText="1"/>
    </xf>
    <xf numFmtId="0" fontId="0" fillId="0" borderId="0" xfId="0" applyFont="1"/>
    <xf numFmtId="0" fontId="22" fillId="0" borderId="1" xfId="0" applyFont="1" applyBorder="1" applyAlignment="1">
      <alignment horizontal="center"/>
    </xf>
    <xf numFmtId="164" fontId="22" fillId="0" borderId="1" xfId="1" applyNumberFormat="1" applyFont="1" applyFill="1" applyBorder="1" applyAlignment="1">
      <alignment horizontal="center"/>
    </xf>
    <xf numFmtId="1" fontId="22" fillId="0" borderId="1" xfId="2" applyNumberFormat="1" applyFont="1" applyBorder="1" applyAlignment="1">
      <alignment horizontal="center" vertical="top" wrapText="1"/>
    </xf>
    <xf numFmtId="0" fontId="22" fillId="0" borderId="1" xfId="0" applyFont="1" applyBorder="1"/>
    <xf numFmtId="164" fontId="33" fillId="0" borderId="1" xfId="0" applyNumberFormat="1" applyFont="1" applyBorder="1" applyAlignment="1">
      <alignment horizontal="center" vertical="center"/>
    </xf>
    <xf numFmtId="164" fontId="33" fillId="0" borderId="1" xfId="0" applyNumberFormat="1" applyFont="1" applyBorder="1" applyAlignment="1">
      <alignment vertical="center"/>
    </xf>
    <xf numFmtId="1" fontId="11" fillId="0" borderId="0" xfId="0" applyNumberFormat="1" applyFont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1" fontId="35" fillId="0" borderId="1" xfId="0" applyNumberFormat="1" applyFont="1" applyBorder="1" applyAlignment="1">
      <alignment horizontal="center" vertical="center"/>
    </xf>
    <xf numFmtId="43" fontId="35" fillId="0" borderId="1" xfId="1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43" fontId="11" fillId="0" borderId="0" xfId="0" applyNumberFormat="1" applyFont="1" applyAlignment="1">
      <alignment horizontal="center" vertical="center"/>
    </xf>
    <xf numFmtId="43" fontId="11" fillId="0" borderId="0" xfId="1" applyFont="1" applyAlignment="1">
      <alignment horizontal="center" vertical="center"/>
    </xf>
    <xf numFmtId="43" fontId="0" fillId="0" borderId="0" xfId="0" applyNumberFormat="1"/>
    <xf numFmtId="43" fontId="1" fillId="0" borderId="0" xfId="1" applyFont="1"/>
  </cellXfs>
  <cellStyles count="4">
    <cellStyle name="Comma" xfId="1" builtinId="3"/>
    <cellStyle name="Comma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17</xdr:col>
      <xdr:colOff>313765</xdr:colOff>
      <xdr:row>10</xdr:row>
      <xdr:rowOff>58054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A67FA8B-8BFE-2B14-1B02-A3CE798B7E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5118" y="381000"/>
          <a:ext cx="10443882" cy="2467319"/>
        </a:xfrm>
        <a:prstGeom prst="rect">
          <a:avLst/>
        </a:prstGeom>
      </xdr:spPr>
    </xdr:pic>
    <xdr:clientData/>
  </xdr:twoCellAnchor>
  <xdr:twoCellAnchor editAs="oneCell">
    <xdr:from>
      <xdr:col>1</xdr:col>
      <xdr:colOff>44823</xdr:colOff>
      <xdr:row>14</xdr:row>
      <xdr:rowOff>100854</xdr:rowOff>
    </xdr:from>
    <xdr:to>
      <xdr:col>17</xdr:col>
      <xdr:colOff>288879</xdr:colOff>
      <xdr:row>22</xdr:row>
      <xdr:rowOff>217746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DD3885C-AA77-82F3-8ABC-FA4431598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9941" y="3160060"/>
          <a:ext cx="10374173" cy="2514951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27</xdr:row>
      <xdr:rowOff>11207</xdr:rowOff>
    </xdr:from>
    <xdr:to>
      <xdr:col>17</xdr:col>
      <xdr:colOff>324972</xdr:colOff>
      <xdr:row>36</xdr:row>
      <xdr:rowOff>51888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4A7E8A2-F453-5596-F36E-C4D45D9D69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5119" y="5983942"/>
          <a:ext cx="10455088" cy="24387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30</xdr:col>
      <xdr:colOff>2553</xdr:colOff>
      <xdr:row>54</xdr:row>
      <xdr:rowOff>1436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8BD350A-B139-78FE-D52E-A5D805E112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290553" cy="102884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13"/>
  <sheetViews>
    <sheetView zoomScale="130" zoomScaleNormal="130" workbookViewId="0"/>
  </sheetViews>
  <sheetFormatPr defaultRowHeight="15" x14ac:dyDescent="0.25"/>
  <cols>
    <col min="1" max="1" width="5" style="22" customWidth="1"/>
    <col min="2" max="2" width="6.28515625" style="22" customWidth="1"/>
    <col min="3" max="3" width="5" style="22" customWidth="1"/>
    <col min="4" max="4" width="7" style="126" customWidth="1"/>
    <col min="5" max="5" width="6" style="126" customWidth="1"/>
    <col min="6" max="6" width="6.140625" style="126" customWidth="1"/>
    <col min="7" max="7" width="6.85546875" style="14" customWidth="1"/>
    <col min="8" max="8" width="6.5703125" style="11" customWidth="1"/>
    <col min="9" max="9" width="8" style="173" customWidth="1"/>
    <col min="10" max="10" width="12.42578125" style="173" customWidth="1"/>
    <col min="11" max="11" width="13.7109375" style="173" customWidth="1"/>
    <col min="12" max="12" width="7.85546875" style="173" customWidth="1"/>
    <col min="13" max="13" width="11.5703125" style="173" customWidth="1"/>
    <col min="15" max="15" width="15" style="1" customWidth="1"/>
    <col min="16" max="16" width="9.140625" style="1"/>
  </cols>
  <sheetData>
    <row r="1" spans="1:16" ht="58.5" customHeight="1" x14ac:dyDescent="0.25">
      <c r="A1" s="162" t="s">
        <v>1</v>
      </c>
      <c r="B1" s="163" t="s">
        <v>0</v>
      </c>
      <c r="C1" s="163" t="s">
        <v>3</v>
      </c>
      <c r="D1" s="164" t="s">
        <v>2</v>
      </c>
      <c r="E1" s="163" t="s">
        <v>16</v>
      </c>
      <c r="F1" s="163" t="s">
        <v>125</v>
      </c>
      <c r="G1" s="163" t="s">
        <v>126</v>
      </c>
      <c r="H1" s="163" t="s">
        <v>4</v>
      </c>
      <c r="I1" s="170" t="s">
        <v>127</v>
      </c>
      <c r="J1" s="170" t="s">
        <v>128</v>
      </c>
      <c r="K1" s="170" t="s">
        <v>129</v>
      </c>
      <c r="L1" s="170" t="s">
        <v>130</v>
      </c>
      <c r="M1" s="170" t="s">
        <v>131</v>
      </c>
    </row>
    <row r="2" spans="1:16" ht="16.5" x14ac:dyDescent="0.3">
      <c r="A2" s="124">
        <v>1</v>
      </c>
      <c r="B2" s="124" t="s">
        <v>72</v>
      </c>
      <c r="C2" s="124" t="s">
        <v>71</v>
      </c>
      <c r="D2" s="124" t="s">
        <v>26</v>
      </c>
      <c r="E2" s="127">
        <v>628.08000000000004</v>
      </c>
      <c r="F2" s="127">
        <v>25.19</v>
      </c>
      <c r="G2" s="15">
        <f>E2+F2</f>
        <v>653.2700000000001</v>
      </c>
      <c r="H2" s="15">
        <f>G2*1.1</f>
        <v>718.59700000000021</v>
      </c>
      <c r="I2" s="174">
        <v>25000</v>
      </c>
      <c r="J2" s="175">
        <f>G2*I2</f>
        <v>16331750.000000002</v>
      </c>
      <c r="K2" s="175">
        <f>J2*1.07</f>
        <v>17474972.500000004</v>
      </c>
      <c r="L2" s="176">
        <f t="shared" ref="L2:L65" si="0">MROUND((K2*0.025/12),500)</f>
        <v>36500</v>
      </c>
      <c r="M2" s="175">
        <f>H2*3200</f>
        <v>2299510.4000000008</v>
      </c>
      <c r="N2" s="9"/>
      <c r="O2" s="3"/>
      <c r="P2" s="2"/>
    </row>
    <row r="3" spans="1:16" ht="16.5" x14ac:dyDescent="0.3">
      <c r="A3" s="124">
        <v>2</v>
      </c>
      <c r="B3" s="124" t="s">
        <v>73</v>
      </c>
      <c r="C3" s="124" t="s">
        <v>71</v>
      </c>
      <c r="D3" s="124" t="s">
        <v>26</v>
      </c>
      <c r="E3" s="127">
        <v>628.08000000000004</v>
      </c>
      <c r="F3" s="127">
        <v>25</v>
      </c>
      <c r="G3" s="15">
        <f t="shared" ref="G3:G66" si="1">E3+F3</f>
        <v>653.08000000000004</v>
      </c>
      <c r="H3" s="15">
        <f>G3*1.1</f>
        <v>718.38800000000015</v>
      </c>
      <c r="I3" s="174">
        <f>I2</f>
        <v>25000</v>
      </c>
      <c r="J3" s="175">
        <f t="shared" ref="J3:J66" si="2">G3*I3</f>
        <v>16327000.000000002</v>
      </c>
      <c r="K3" s="175">
        <f t="shared" ref="K3:K66" si="3">J3*1.07</f>
        <v>17469890.000000004</v>
      </c>
      <c r="L3" s="176">
        <f t="shared" si="0"/>
        <v>36500</v>
      </c>
      <c r="M3" s="175">
        <f t="shared" ref="M3:M66" si="4">H3*3200</f>
        <v>2298841.6000000006</v>
      </c>
      <c r="N3" s="10"/>
      <c r="O3" s="2"/>
      <c r="P3" s="2"/>
    </row>
    <row r="4" spans="1:16" ht="16.5" x14ac:dyDescent="0.3">
      <c r="A4" s="124">
        <v>3</v>
      </c>
      <c r="B4" s="124" t="s">
        <v>79</v>
      </c>
      <c r="C4" s="124" t="s">
        <v>74</v>
      </c>
      <c r="D4" s="124" t="s">
        <v>97</v>
      </c>
      <c r="E4" s="127">
        <v>1003.74</v>
      </c>
      <c r="F4" s="127">
        <v>57.59</v>
      </c>
      <c r="G4" s="15">
        <f t="shared" si="1"/>
        <v>1061.33</v>
      </c>
      <c r="H4" s="15">
        <f t="shared" ref="H4:H67" si="5">G4*1.1</f>
        <v>1167.463</v>
      </c>
      <c r="I4" s="174">
        <f t="shared" ref="I4:I54" si="6">I3</f>
        <v>25000</v>
      </c>
      <c r="J4" s="175">
        <f t="shared" si="2"/>
        <v>26533250</v>
      </c>
      <c r="K4" s="175">
        <f t="shared" si="3"/>
        <v>28390577.5</v>
      </c>
      <c r="L4" s="176">
        <f t="shared" si="0"/>
        <v>59000</v>
      </c>
      <c r="M4" s="175">
        <f t="shared" si="4"/>
        <v>3735881.6</v>
      </c>
      <c r="N4" s="10"/>
      <c r="O4" s="2"/>
      <c r="P4" s="2"/>
    </row>
    <row r="5" spans="1:16" ht="16.5" x14ac:dyDescent="0.3">
      <c r="A5" s="124">
        <v>4</v>
      </c>
      <c r="B5" s="124" t="s">
        <v>80</v>
      </c>
      <c r="C5" s="124" t="s">
        <v>74</v>
      </c>
      <c r="D5" s="124" t="s">
        <v>26</v>
      </c>
      <c r="E5" s="127">
        <v>628.08000000000004</v>
      </c>
      <c r="F5" s="127">
        <v>25</v>
      </c>
      <c r="G5" s="15">
        <f t="shared" si="1"/>
        <v>653.08000000000004</v>
      </c>
      <c r="H5" s="15">
        <f t="shared" si="5"/>
        <v>718.38800000000015</v>
      </c>
      <c r="I5" s="174">
        <f>I4</f>
        <v>25000</v>
      </c>
      <c r="J5" s="175">
        <f t="shared" si="2"/>
        <v>16327000.000000002</v>
      </c>
      <c r="K5" s="175">
        <f t="shared" si="3"/>
        <v>17469890.000000004</v>
      </c>
      <c r="L5" s="176">
        <f t="shared" si="0"/>
        <v>36500</v>
      </c>
      <c r="M5" s="175">
        <f t="shared" si="4"/>
        <v>2298841.6000000006</v>
      </c>
      <c r="N5" s="9"/>
      <c r="O5" s="2"/>
      <c r="P5" s="2"/>
    </row>
    <row r="6" spans="1:16" ht="16.5" x14ac:dyDescent="0.3">
      <c r="A6" s="124">
        <v>5</v>
      </c>
      <c r="B6" s="124" t="s">
        <v>81</v>
      </c>
      <c r="C6" s="124" t="s">
        <v>74</v>
      </c>
      <c r="D6" s="124" t="s">
        <v>26</v>
      </c>
      <c r="E6" s="127">
        <v>628.08000000000004</v>
      </c>
      <c r="F6" s="127">
        <v>25</v>
      </c>
      <c r="G6" s="15">
        <f t="shared" si="1"/>
        <v>653.08000000000004</v>
      </c>
      <c r="H6" s="15">
        <f t="shared" si="5"/>
        <v>718.38800000000015</v>
      </c>
      <c r="I6" s="174">
        <f>I5</f>
        <v>25000</v>
      </c>
      <c r="J6" s="175">
        <f t="shared" si="2"/>
        <v>16327000.000000002</v>
      </c>
      <c r="K6" s="175">
        <f t="shared" si="3"/>
        <v>17469890.000000004</v>
      </c>
      <c r="L6" s="176">
        <f t="shared" si="0"/>
        <v>36500</v>
      </c>
      <c r="M6" s="175">
        <f t="shared" si="4"/>
        <v>2298841.6000000006</v>
      </c>
      <c r="N6" s="9"/>
      <c r="O6" s="2"/>
      <c r="P6" s="2"/>
    </row>
    <row r="7" spans="1:16" ht="16.5" x14ac:dyDescent="0.3">
      <c r="A7" s="124">
        <v>6</v>
      </c>
      <c r="B7" s="124" t="s">
        <v>82</v>
      </c>
      <c r="C7" s="124" t="s">
        <v>74</v>
      </c>
      <c r="D7" s="124" t="s">
        <v>26</v>
      </c>
      <c r="E7" s="127">
        <v>628.08000000000004</v>
      </c>
      <c r="F7" s="127">
        <v>25</v>
      </c>
      <c r="G7" s="15">
        <f t="shared" si="1"/>
        <v>653.08000000000004</v>
      </c>
      <c r="H7" s="15">
        <f t="shared" si="5"/>
        <v>718.38800000000015</v>
      </c>
      <c r="I7" s="174">
        <f t="shared" ref="I7:I8" si="7">I6</f>
        <v>25000</v>
      </c>
      <c r="J7" s="175">
        <f t="shared" si="2"/>
        <v>16327000.000000002</v>
      </c>
      <c r="K7" s="175">
        <f t="shared" si="3"/>
        <v>17469890.000000004</v>
      </c>
      <c r="L7" s="176">
        <f t="shared" si="0"/>
        <v>36500</v>
      </c>
      <c r="M7" s="175">
        <f t="shared" si="4"/>
        <v>2298841.6000000006</v>
      </c>
      <c r="N7" s="9"/>
      <c r="O7" s="2"/>
      <c r="P7" s="2"/>
    </row>
    <row r="8" spans="1:16" ht="16.5" x14ac:dyDescent="0.3">
      <c r="A8" s="124">
        <v>7</v>
      </c>
      <c r="B8" s="124" t="s">
        <v>83</v>
      </c>
      <c r="C8" s="124" t="s">
        <v>75</v>
      </c>
      <c r="D8" s="124" t="s">
        <v>97</v>
      </c>
      <c r="E8" s="127">
        <v>1003.74</v>
      </c>
      <c r="F8" s="127">
        <v>57.59</v>
      </c>
      <c r="G8" s="15">
        <f t="shared" si="1"/>
        <v>1061.33</v>
      </c>
      <c r="H8" s="15">
        <f t="shared" si="5"/>
        <v>1167.463</v>
      </c>
      <c r="I8" s="174">
        <f t="shared" si="7"/>
        <v>25000</v>
      </c>
      <c r="J8" s="175">
        <f t="shared" si="2"/>
        <v>26533250</v>
      </c>
      <c r="K8" s="175">
        <f t="shared" si="3"/>
        <v>28390577.5</v>
      </c>
      <c r="L8" s="176">
        <f t="shared" si="0"/>
        <v>59000</v>
      </c>
      <c r="M8" s="175">
        <f t="shared" si="4"/>
        <v>3735881.6</v>
      </c>
      <c r="N8" s="9"/>
      <c r="O8" s="2"/>
      <c r="P8" s="2"/>
    </row>
    <row r="9" spans="1:16" ht="16.5" x14ac:dyDescent="0.3">
      <c r="A9" s="124">
        <v>8</v>
      </c>
      <c r="B9" s="124" t="s">
        <v>84</v>
      </c>
      <c r="C9" s="124" t="s">
        <v>75</v>
      </c>
      <c r="D9" s="124" t="s">
        <v>26</v>
      </c>
      <c r="E9" s="127">
        <v>628.08000000000004</v>
      </c>
      <c r="F9" s="127">
        <v>25</v>
      </c>
      <c r="G9" s="15">
        <f t="shared" si="1"/>
        <v>653.08000000000004</v>
      </c>
      <c r="H9" s="15">
        <f t="shared" si="5"/>
        <v>718.38800000000015</v>
      </c>
      <c r="I9" s="174">
        <f>I8</f>
        <v>25000</v>
      </c>
      <c r="J9" s="175">
        <f t="shared" si="2"/>
        <v>16327000.000000002</v>
      </c>
      <c r="K9" s="175">
        <f t="shared" si="3"/>
        <v>17469890.000000004</v>
      </c>
      <c r="L9" s="176">
        <f t="shared" si="0"/>
        <v>36500</v>
      </c>
      <c r="M9" s="175">
        <f t="shared" si="4"/>
        <v>2298841.6000000006</v>
      </c>
      <c r="N9" s="9"/>
      <c r="O9" s="2"/>
      <c r="P9" s="2"/>
    </row>
    <row r="10" spans="1:16" ht="16.5" x14ac:dyDescent="0.3">
      <c r="A10" s="124">
        <v>9</v>
      </c>
      <c r="B10" s="124" t="s">
        <v>85</v>
      </c>
      <c r="C10" s="124" t="s">
        <v>75</v>
      </c>
      <c r="D10" s="124" t="s">
        <v>26</v>
      </c>
      <c r="E10" s="127">
        <v>628.08000000000004</v>
      </c>
      <c r="F10" s="127">
        <v>25</v>
      </c>
      <c r="G10" s="15">
        <f t="shared" si="1"/>
        <v>653.08000000000004</v>
      </c>
      <c r="H10" s="15">
        <f t="shared" si="5"/>
        <v>718.38800000000015</v>
      </c>
      <c r="I10" s="174">
        <f t="shared" si="6"/>
        <v>25000</v>
      </c>
      <c r="J10" s="175">
        <f t="shared" si="2"/>
        <v>16327000.000000002</v>
      </c>
      <c r="K10" s="175">
        <f t="shared" si="3"/>
        <v>17469890.000000004</v>
      </c>
      <c r="L10" s="176">
        <f t="shared" si="0"/>
        <v>36500</v>
      </c>
      <c r="M10" s="175">
        <f t="shared" si="4"/>
        <v>2298841.6000000006</v>
      </c>
      <c r="N10" s="9"/>
      <c r="O10" s="2"/>
      <c r="P10" s="2"/>
    </row>
    <row r="11" spans="1:16" ht="16.5" x14ac:dyDescent="0.3">
      <c r="A11" s="124">
        <v>10</v>
      </c>
      <c r="B11" s="124" t="s">
        <v>86</v>
      </c>
      <c r="C11" s="124" t="s">
        <v>75</v>
      </c>
      <c r="D11" s="124" t="s">
        <v>26</v>
      </c>
      <c r="E11" s="127">
        <v>628.08000000000004</v>
      </c>
      <c r="F11" s="127">
        <v>25</v>
      </c>
      <c r="G11" s="15">
        <f t="shared" si="1"/>
        <v>653.08000000000004</v>
      </c>
      <c r="H11" s="15">
        <f t="shared" si="5"/>
        <v>718.38800000000015</v>
      </c>
      <c r="I11" s="174">
        <f t="shared" ref="I11:I19" si="8">I10</f>
        <v>25000</v>
      </c>
      <c r="J11" s="175">
        <f t="shared" si="2"/>
        <v>16327000.000000002</v>
      </c>
      <c r="K11" s="175">
        <f t="shared" si="3"/>
        <v>17469890.000000004</v>
      </c>
      <c r="L11" s="176">
        <f t="shared" si="0"/>
        <v>36500</v>
      </c>
      <c r="M11" s="175">
        <f t="shared" si="4"/>
        <v>2298841.6000000006</v>
      </c>
      <c r="N11" s="9"/>
      <c r="O11" s="2"/>
      <c r="P11" s="2"/>
    </row>
    <row r="12" spans="1:16" ht="16.5" x14ac:dyDescent="0.3">
      <c r="A12" s="124">
        <v>11</v>
      </c>
      <c r="B12" s="124" t="s">
        <v>87</v>
      </c>
      <c r="C12" s="124" t="s">
        <v>76</v>
      </c>
      <c r="D12" s="124" t="s">
        <v>97</v>
      </c>
      <c r="E12" s="127">
        <v>1003.74</v>
      </c>
      <c r="F12" s="127">
        <v>57.59</v>
      </c>
      <c r="G12" s="15">
        <f t="shared" si="1"/>
        <v>1061.33</v>
      </c>
      <c r="H12" s="15">
        <f t="shared" si="5"/>
        <v>1167.463</v>
      </c>
      <c r="I12" s="174">
        <f t="shared" si="8"/>
        <v>25000</v>
      </c>
      <c r="J12" s="175">
        <f t="shared" si="2"/>
        <v>26533250</v>
      </c>
      <c r="K12" s="175">
        <f t="shared" si="3"/>
        <v>28390577.5</v>
      </c>
      <c r="L12" s="176">
        <f t="shared" si="0"/>
        <v>59000</v>
      </c>
      <c r="M12" s="175">
        <f t="shared" si="4"/>
        <v>3735881.6</v>
      </c>
      <c r="N12" s="9"/>
      <c r="O12" s="5"/>
      <c r="P12" s="2"/>
    </row>
    <row r="13" spans="1:16" ht="16.5" x14ac:dyDescent="0.3">
      <c r="A13" s="124">
        <v>12</v>
      </c>
      <c r="B13" s="124" t="s">
        <v>88</v>
      </c>
      <c r="C13" s="124" t="s">
        <v>76</v>
      </c>
      <c r="D13" s="124" t="s">
        <v>26</v>
      </c>
      <c r="E13" s="127">
        <v>628.08000000000004</v>
      </c>
      <c r="F13" s="127">
        <v>25</v>
      </c>
      <c r="G13" s="15">
        <f t="shared" si="1"/>
        <v>653.08000000000004</v>
      </c>
      <c r="H13" s="15">
        <f t="shared" si="5"/>
        <v>718.38800000000015</v>
      </c>
      <c r="I13" s="174">
        <f t="shared" si="8"/>
        <v>25000</v>
      </c>
      <c r="J13" s="175">
        <f t="shared" si="2"/>
        <v>16327000.000000002</v>
      </c>
      <c r="K13" s="175">
        <f t="shared" si="3"/>
        <v>17469890.000000004</v>
      </c>
      <c r="L13" s="176">
        <f t="shared" si="0"/>
        <v>36500</v>
      </c>
      <c r="M13" s="175">
        <f t="shared" si="4"/>
        <v>2298841.6000000006</v>
      </c>
      <c r="N13" s="9"/>
      <c r="O13" s="2"/>
      <c r="P13" s="2"/>
    </row>
    <row r="14" spans="1:16" ht="16.5" x14ac:dyDescent="0.3">
      <c r="A14" s="124">
        <v>13</v>
      </c>
      <c r="B14" s="124" t="s">
        <v>89</v>
      </c>
      <c r="C14" s="124" t="s">
        <v>76</v>
      </c>
      <c r="D14" s="124" t="s">
        <v>26</v>
      </c>
      <c r="E14" s="127">
        <v>628.08000000000004</v>
      </c>
      <c r="F14" s="127">
        <v>25</v>
      </c>
      <c r="G14" s="15">
        <f t="shared" si="1"/>
        <v>653.08000000000004</v>
      </c>
      <c r="H14" s="15">
        <f t="shared" si="5"/>
        <v>718.38800000000015</v>
      </c>
      <c r="I14" s="174">
        <f t="shared" si="8"/>
        <v>25000</v>
      </c>
      <c r="J14" s="175">
        <f t="shared" si="2"/>
        <v>16327000.000000002</v>
      </c>
      <c r="K14" s="175">
        <f t="shared" si="3"/>
        <v>17469890.000000004</v>
      </c>
      <c r="L14" s="176">
        <f t="shared" si="0"/>
        <v>36500</v>
      </c>
      <c r="M14" s="175">
        <f t="shared" si="4"/>
        <v>2298841.6000000006</v>
      </c>
      <c r="N14" s="9"/>
      <c r="O14" s="2"/>
      <c r="P14" s="2"/>
    </row>
    <row r="15" spans="1:16" ht="16.5" x14ac:dyDescent="0.3">
      <c r="A15" s="124">
        <v>14</v>
      </c>
      <c r="B15" s="124" t="s">
        <v>90</v>
      </c>
      <c r="C15" s="124" t="s">
        <v>76</v>
      </c>
      <c r="D15" s="124" t="s">
        <v>26</v>
      </c>
      <c r="E15" s="127">
        <v>628.08000000000004</v>
      </c>
      <c r="F15" s="127">
        <v>25</v>
      </c>
      <c r="G15" s="15">
        <f t="shared" si="1"/>
        <v>653.08000000000004</v>
      </c>
      <c r="H15" s="15">
        <f t="shared" si="5"/>
        <v>718.38800000000015</v>
      </c>
      <c r="I15" s="174">
        <f>I14</f>
        <v>25000</v>
      </c>
      <c r="J15" s="175">
        <f t="shared" si="2"/>
        <v>16327000.000000002</v>
      </c>
      <c r="K15" s="175">
        <f t="shared" si="3"/>
        <v>17469890.000000004</v>
      </c>
      <c r="L15" s="176">
        <f t="shared" si="0"/>
        <v>36500</v>
      </c>
      <c r="M15" s="175">
        <f t="shared" si="4"/>
        <v>2298841.6000000006</v>
      </c>
      <c r="N15" s="9"/>
      <c r="O15" s="2"/>
      <c r="P15" s="2"/>
    </row>
    <row r="16" spans="1:16" ht="16.5" x14ac:dyDescent="0.3">
      <c r="A16" s="124">
        <v>15</v>
      </c>
      <c r="B16" s="124" t="s">
        <v>91</v>
      </c>
      <c r="C16" s="124" t="s">
        <v>77</v>
      </c>
      <c r="D16" s="124" t="s">
        <v>97</v>
      </c>
      <c r="E16" s="127">
        <v>1003.74</v>
      </c>
      <c r="F16" s="127">
        <v>57.59</v>
      </c>
      <c r="G16" s="15">
        <f t="shared" si="1"/>
        <v>1061.33</v>
      </c>
      <c r="H16" s="15">
        <f t="shared" si="5"/>
        <v>1167.463</v>
      </c>
      <c r="I16" s="174">
        <f>I15+120</f>
        <v>25120</v>
      </c>
      <c r="J16" s="175">
        <f t="shared" si="2"/>
        <v>26660609.599999998</v>
      </c>
      <c r="K16" s="175">
        <f t="shared" si="3"/>
        <v>28526852.272</v>
      </c>
      <c r="L16" s="176">
        <f t="shared" si="0"/>
        <v>59500</v>
      </c>
      <c r="M16" s="175">
        <f t="shared" si="4"/>
        <v>3735881.6</v>
      </c>
      <c r="N16" s="9"/>
      <c r="O16" s="2"/>
      <c r="P16" s="2"/>
    </row>
    <row r="17" spans="1:16" ht="16.5" x14ac:dyDescent="0.3">
      <c r="A17" s="124">
        <v>16</v>
      </c>
      <c r="B17" s="124" t="s">
        <v>92</v>
      </c>
      <c r="C17" s="124" t="s">
        <v>77</v>
      </c>
      <c r="D17" s="124" t="s">
        <v>26</v>
      </c>
      <c r="E17" s="127">
        <v>628.08000000000004</v>
      </c>
      <c r="F17" s="127">
        <v>25</v>
      </c>
      <c r="G17" s="15">
        <f t="shared" si="1"/>
        <v>653.08000000000004</v>
      </c>
      <c r="H17" s="15">
        <f t="shared" si="5"/>
        <v>718.38800000000015</v>
      </c>
      <c r="I17" s="174">
        <f t="shared" si="8"/>
        <v>25120</v>
      </c>
      <c r="J17" s="175">
        <f t="shared" si="2"/>
        <v>16405369.600000001</v>
      </c>
      <c r="K17" s="175">
        <f t="shared" si="3"/>
        <v>17553745.472000003</v>
      </c>
      <c r="L17" s="176">
        <f t="shared" si="0"/>
        <v>36500</v>
      </c>
      <c r="M17" s="175">
        <f t="shared" si="4"/>
        <v>2298841.6000000006</v>
      </c>
      <c r="N17" s="9"/>
      <c r="O17" s="2"/>
      <c r="P17" s="2"/>
    </row>
    <row r="18" spans="1:16" ht="16.5" x14ac:dyDescent="0.3">
      <c r="A18" s="124">
        <v>17</v>
      </c>
      <c r="B18" s="124" t="s">
        <v>93</v>
      </c>
      <c r="C18" s="124" t="s">
        <v>77</v>
      </c>
      <c r="D18" s="124" t="s">
        <v>26</v>
      </c>
      <c r="E18" s="127">
        <v>628.08000000000004</v>
      </c>
      <c r="F18" s="127">
        <v>25</v>
      </c>
      <c r="G18" s="15">
        <f t="shared" si="1"/>
        <v>653.08000000000004</v>
      </c>
      <c r="H18" s="15">
        <f t="shared" si="5"/>
        <v>718.38800000000015</v>
      </c>
      <c r="I18" s="174">
        <f t="shared" si="8"/>
        <v>25120</v>
      </c>
      <c r="J18" s="175">
        <f t="shared" si="2"/>
        <v>16405369.600000001</v>
      </c>
      <c r="K18" s="175">
        <f t="shared" si="3"/>
        <v>17553745.472000003</v>
      </c>
      <c r="L18" s="176">
        <f t="shared" si="0"/>
        <v>36500</v>
      </c>
      <c r="M18" s="175">
        <f t="shared" si="4"/>
        <v>2298841.6000000006</v>
      </c>
      <c r="N18" s="9"/>
      <c r="O18" s="2"/>
      <c r="P18" s="2"/>
    </row>
    <row r="19" spans="1:16" ht="16.5" x14ac:dyDescent="0.3">
      <c r="A19" s="124">
        <v>18</v>
      </c>
      <c r="B19" s="124" t="s">
        <v>94</v>
      </c>
      <c r="C19" s="124" t="s">
        <v>77</v>
      </c>
      <c r="D19" s="124" t="s">
        <v>26</v>
      </c>
      <c r="E19" s="127">
        <v>628.08000000000004</v>
      </c>
      <c r="F19" s="127">
        <v>25</v>
      </c>
      <c r="G19" s="15">
        <f t="shared" si="1"/>
        <v>653.08000000000004</v>
      </c>
      <c r="H19" s="15">
        <f t="shared" si="5"/>
        <v>718.38800000000015</v>
      </c>
      <c r="I19" s="174">
        <f t="shared" si="8"/>
        <v>25120</v>
      </c>
      <c r="J19" s="175">
        <f t="shared" si="2"/>
        <v>16405369.600000001</v>
      </c>
      <c r="K19" s="175">
        <f t="shared" si="3"/>
        <v>17553745.472000003</v>
      </c>
      <c r="L19" s="176">
        <f t="shared" si="0"/>
        <v>36500</v>
      </c>
      <c r="M19" s="175">
        <f t="shared" si="4"/>
        <v>2298841.6000000006</v>
      </c>
      <c r="N19" s="9"/>
      <c r="O19" s="2"/>
      <c r="P19" s="2"/>
    </row>
    <row r="20" spans="1:16" ht="16.5" x14ac:dyDescent="0.3">
      <c r="A20" s="124">
        <v>19</v>
      </c>
      <c r="B20" s="124" t="s">
        <v>96</v>
      </c>
      <c r="C20" s="124" t="s">
        <v>78</v>
      </c>
      <c r="D20" s="124" t="s">
        <v>97</v>
      </c>
      <c r="E20" s="127">
        <v>1003.74</v>
      </c>
      <c r="F20" s="127">
        <v>57.59</v>
      </c>
      <c r="G20" s="15">
        <f t="shared" si="1"/>
        <v>1061.33</v>
      </c>
      <c r="H20" s="15">
        <f t="shared" si="5"/>
        <v>1167.463</v>
      </c>
      <c r="I20" s="174">
        <f>I19</f>
        <v>25120</v>
      </c>
      <c r="J20" s="175">
        <f t="shared" si="2"/>
        <v>26660609.599999998</v>
      </c>
      <c r="K20" s="175">
        <f t="shared" si="3"/>
        <v>28526852.272</v>
      </c>
      <c r="L20" s="176">
        <f t="shared" si="0"/>
        <v>59500</v>
      </c>
      <c r="M20" s="175">
        <f t="shared" si="4"/>
        <v>3735881.6</v>
      </c>
      <c r="N20" s="9"/>
      <c r="O20" s="2"/>
      <c r="P20" s="2"/>
    </row>
    <row r="21" spans="1:16" ht="16.5" x14ac:dyDescent="0.3">
      <c r="A21" s="124">
        <v>20</v>
      </c>
      <c r="B21" s="124" t="s">
        <v>95</v>
      </c>
      <c r="C21" s="124" t="s">
        <v>78</v>
      </c>
      <c r="D21" s="124" t="s">
        <v>97</v>
      </c>
      <c r="E21" s="127">
        <v>1004</v>
      </c>
      <c r="F21" s="127">
        <v>57.59</v>
      </c>
      <c r="G21" s="15">
        <f t="shared" si="1"/>
        <v>1061.5899999999999</v>
      </c>
      <c r="H21" s="15">
        <f t="shared" si="5"/>
        <v>1167.749</v>
      </c>
      <c r="I21" s="174">
        <f t="shared" si="6"/>
        <v>25120</v>
      </c>
      <c r="J21" s="175">
        <f t="shared" si="2"/>
        <v>26667140.799999997</v>
      </c>
      <c r="K21" s="175">
        <f t="shared" si="3"/>
        <v>28533840.655999999</v>
      </c>
      <c r="L21" s="176">
        <f t="shared" si="0"/>
        <v>59500</v>
      </c>
      <c r="M21" s="175">
        <f t="shared" si="4"/>
        <v>3736796.8000000003</v>
      </c>
      <c r="N21" s="9"/>
      <c r="O21" s="2"/>
      <c r="P21" s="2"/>
    </row>
    <row r="22" spans="1:16" ht="16.5" x14ac:dyDescent="0.3">
      <c r="A22" s="124">
        <v>21</v>
      </c>
      <c r="B22" s="124">
        <v>101</v>
      </c>
      <c r="C22" s="124">
        <v>1</v>
      </c>
      <c r="D22" s="124" t="s">
        <v>97</v>
      </c>
      <c r="E22" s="127">
        <v>1003.74</v>
      </c>
      <c r="F22" s="127">
        <v>57.59</v>
      </c>
      <c r="G22" s="15">
        <f t="shared" si="1"/>
        <v>1061.33</v>
      </c>
      <c r="H22" s="15">
        <f t="shared" si="5"/>
        <v>1167.463</v>
      </c>
      <c r="I22" s="174">
        <f>I21+120</f>
        <v>25240</v>
      </c>
      <c r="J22" s="175">
        <f t="shared" si="2"/>
        <v>26787969.199999999</v>
      </c>
      <c r="K22" s="175">
        <f t="shared" si="3"/>
        <v>28663127.044</v>
      </c>
      <c r="L22" s="176">
        <f t="shared" si="0"/>
        <v>59500</v>
      </c>
      <c r="M22" s="175">
        <f t="shared" si="4"/>
        <v>3735881.6</v>
      </c>
      <c r="N22" s="9"/>
      <c r="O22" s="2"/>
      <c r="P22" s="2"/>
    </row>
    <row r="23" spans="1:16" ht="16.5" x14ac:dyDescent="0.3">
      <c r="A23" s="124">
        <v>22</v>
      </c>
      <c r="B23" s="124">
        <v>102</v>
      </c>
      <c r="C23" s="124">
        <v>1</v>
      </c>
      <c r="D23" s="124" t="s">
        <v>97</v>
      </c>
      <c r="E23" s="127">
        <v>1003.74</v>
      </c>
      <c r="F23" s="127">
        <v>57.59</v>
      </c>
      <c r="G23" s="15">
        <f t="shared" si="1"/>
        <v>1061.33</v>
      </c>
      <c r="H23" s="15">
        <f t="shared" si="5"/>
        <v>1167.463</v>
      </c>
      <c r="I23" s="174">
        <f t="shared" ref="I22:I87" si="9">I22</f>
        <v>25240</v>
      </c>
      <c r="J23" s="175">
        <f t="shared" si="2"/>
        <v>26787969.199999999</v>
      </c>
      <c r="K23" s="175">
        <f t="shared" si="3"/>
        <v>28663127.044</v>
      </c>
      <c r="L23" s="176">
        <f t="shared" si="0"/>
        <v>59500</v>
      </c>
      <c r="M23" s="175">
        <f t="shared" si="4"/>
        <v>3735881.6</v>
      </c>
      <c r="N23" s="9"/>
      <c r="O23" s="2"/>
      <c r="P23" s="2"/>
    </row>
    <row r="24" spans="1:16" ht="16.5" x14ac:dyDescent="0.3">
      <c r="A24" s="124">
        <v>23</v>
      </c>
      <c r="B24" s="124">
        <v>103</v>
      </c>
      <c r="C24" s="124">
        <v>1</v>
      </c>
      <c r="D24" s="124" t="s">
        <v>26</v>
      </c>
      <c r="E24" s="127">
        <v>628.08000000000004</v>
      </c>
      <c r="F24" s="127">
        <v>25.19</v>
      </c>
      <c r="G24" s="15">
        <f t="shared" si="1"/>
        <v>653.2700000000001</v>
      </c>
      <c r="H24" s="15">
        <f t="shared" si="5"/>
        <v>718.59700000000021</v>
      </c>
      <c r="I24" s="174">
        <f t="shared" si="9"/>
        <v>25240</v>
      </c>
      <c r="J24" s="175">
        <f t="shared" si="2"/>
        <v>16488534.800000003</v>
      </c>
      <c r="K24" s="175">
        <f t="shared" si="3"/>
        <v>17642732.236000005</v>
      </c>
      <c r="L24" s="176">
        <f t="shared" si="0"/>
        <v>37000</v>
      </c>
      <c r="M24" s="175">
        <f t="shared" si="4"/>
        <v>2299510.4000000008</v>
      </c>
      <c r="N24" s="9"/>
      <c r="O24" s="2"/>
      <c r="P24" s="2"/>
    </row>
    <row r="25" spans="1:16" ht="16.5" x14ac:dyDescent="0.3">
      <c r="A25" s="124">
        <v>24</v>
      </c>
      <c r="B25" s="124">
        <v>104</v>
      </c>
      <c r="C25" s="124">
        <v>1</v>
      </c>
      <c r="D25" s="124" t="s">
        <v>26</v>
      </c>
      <c r="E25" s="127">
        <v>628.03</v>
      </c>
      <c r="F25" s="127">
        <v>25.19</v>
      </c>
      <c r="G25" s="15">
        <f t="shared" si="1"/>
        <v>653.22</v>
      </c>
      <c r="H25" s="15">
        <f t="shared" si="5"/>
        <v>718.54200000000014</v>
      </c>
      <c r="I25" s="174">
        <f t="shared" si="9"/>
        <v>25240</v>
      </c>
      <c r="J25" s="175">
        <f t="shared" si="2"/>
        <v>16487272.800000001</v>
      </c>
      <c r="K25" s="175">
        <f t="shared" si="3"/>
        <v>17641381.896000002</v>
      </c>
      <c r="L25" s="176">
        <f t="shared" si="0"/>
        <v>37000</v>
      </c>
      <c r="M25" s="175">
        <f t="shared" si="4"/>
        <v>2299334.4000000004</v>
      </c>
      <c r="N25" s="9"/>
      <c r="O25" s="2"/>
      <c r="P25" s="2"/>
    </row>
    <row r="26" spans="1:16" ht="16.5" x14ac:dyDescent="0.3">
      <c r="A26" s="124">
        <v>25</v>
      </c>
      <c r="B26" s="124">
        <v>105</v>
      </c>
      <c r="C26" s="124">
        <v>1</v>
      </c>
      <c r="D26" s="124" t="s">
        <v>26</v>
      </c>
      <c r="E26" s="127">
        <v>628</v>
      </c>
      <c r="F26" s="127">
        <v>25.19</v>
      </c>
      <c r="G26" s="15">
        <f t="shared" si="1"/>
        <v>653.19000000000005</v>
      </c>
      <c r="H26" s="15">
        <f t="shared" si="5"/>
        <v>718.50900000000013</v>
      </c>
      <c r="I26" s="174">
        <f t="shared" si="9"/>
        <v>25240</v>
      </c>
      <c r="J26" s="175">
        <f t="shared" si="2"/>
        <v>16486515.600000001</v>
      </c>
      <c r="K26" s="175">
        <f t="shared" si="3"/>
        <v>17640571.692000002</v>
      </c>
      <c r="L26" s="176">
        <f t="shared" si="0"/>
        <v>37000</v>
      </c>
      <c r="M26" s="175">
        <f t="shared" si="4"/>
        <v>2299228.8000000003</v>
      </c>
      <c r="N26" s="9"/>
      <c r="O26" s="2"/>
      <c r="P26" s="2"/>
    </row>
    <row r="27" spans="1:16" ht="16.5" x14ac:dyDescent="0.3">
      <c r="A27" s="124">
        <v>26</v>
      </c>
      <c r="B27" s="124">
        <v>106</v>
      </c>
      <c r="C27" s="124">
        <v>1</v>
      </c>
      <c r="D27" s="124" t="s">
        <v>26</v>
      </c>
      <c r="E27" s="127">
        <v>719.57</v>
      </c>
      <c r="F27" s="127">
        <v>49.41</v>
      </c>
      <c r="G27" s="15">
        <f t="shared" si="1"/>
        <v>768.98</v>
      </c>
      <c r="H27" s="15">
        <f t="shared" si="5"/>
        <v>845.87800000000004</v>
      </c>
      <c r="I27" s="174">
        <f t="shared" si="9"/>
        <v>25240</v>
      </c>
      <c r="J27" s="175">
        <f t="shared" si="2"/>
        <v>19409055.199999999</v>
      </c>
      <c r="K27" s="175">
        <f t="shared" si="3"/>
        <v>20767689.063999999</v>
      </c>
      <c r="L27" s="176">
        <f t="shared" si="0"/>
        <v>43500</v>
      </c>
      <c r="M27" s="175">
        <f t="shared" si="4"/>
        <v>2706809.6</v>
      </c>
      <c r="N27" s="9"/>
      <c r="O27" s="2"/>
      <c r="P27" s="2"/>
    </row>
    <row r="28" spans="1:16" ht="16.5" x14ac:dyDescent="0.3">
      <c r="A28" s="124">
        <v>27</v>
      </c>
      <c r="B28" s="124">
        <v>201</v>
      </c>
      <c r="C28" s="124">
        <v>2</v>
      </c>
      <c r="D28" s="124" t="s">
        <v>97</v>
      </c>
      <c r="E28" s="127">
        <v>1003.74</v>
      </c>
      <c r="F28" s="127">
        <v>57.59</v>
      </c>
      <c r="G28" s="15">
        <f t="shared" si="1"/>
        <v>1061.33</v>
      </c>
      <c r="H28" s="15">
        <f t="shared" si="5"/>
        <v>1167.463</v>
      </c>
      <c r="I28" s="174">
        <f>I27+120</f>
        <v>25360</v>
      </c>
      <c r="J28" s="175">
        <f t="shared" si="2"/>
        <v>26915328.799999997</v>
      </c>
      <c r="K28" s="175">
        <f t="shared" si="3"/>
        <v>28799401.816</v>
      </c>
      <c r="L28" s="176">
        <f t="shared" si="0"/>
        <v>60000</v>
      </c>
      <c r="M28" s="175">
        <f t="shared" si="4"/>
        <v>3735881.6</v>
      </c>
      <c r="N28" s="9"/>
      <c r="O28" s="2"/>
      <c r="P28" s="2"/>
    </row>
    <row r="29" spans="1:16" ht="16.5" x14ac:dyDescent="0.3">
      <c r="A29" s="124">
        <v>28</v>
      </c>
      <c r="B29" s="124">
        <v>202</v>
      </c>
      <c r="C29" s="124">
        <v>2</v>
      </c>
      <c r="D29" s="124" t="s">
        <v>97</v>
      </c>
      <c r="E29" s="127">
        <v>1003.74</v>
      </c>
      <c r="F29" s="127">
        <v>57.59</v>
      </c>
      <c r="G29" s="15">
        <f t="shared" si="1"/>
        <v>1061.33</v>
      </c>
      <c r="H29" s="15">
        <f t="shared" si="5"/>
        <v>1167.463</v>
      </c>
      <c r="I29" s="174">
        <f t="shared" si="9"/>
        <v>25360</v>
      </c>
      <c r="J29" s="175">
        <f t="shared" si="2"/>
        <v>26915328.799999997</v>
      </c>
      <c r="K29" s="175">
        <f t="shared" si="3"/>
        <v>28799401.816</v>
      </c>
      <c r="L29" s="176">
        <f t="shared" si="0"/>
        <v>60000</v>
      </c>
      <c r="M29" s="175">
        <f t="shared" si="4"/>
        <v>3735881.6</v>
      </c>
      <c r="N29" s="9"/>
      <c r="O29" s="2"/>
      <c r="P29" s="2"/>
    </row>
    <row r="30" spans="1:16" ht="16.5" x14ac:dyDescent="0.3">
      <c r="A30" s="124">
        <v>29</v>
      </c>
      <c r="B30" s="124">
        <v>203</v>
      </c>
      <c r="C30" s="124">
        <v>2</v>
      </c>
      <c r="D30" s="124" t="s">
        <v>26</v>
      </c>
      <c r="E30" s="127">
        <v>628.08000000000004</v>
      </c>
      <c r="F30" s="127">
        <v>25.19</v>
      </c>
      <c r="G30" s="15">
        <f t="shared" si="1"/>
        <v>653.2700000000001</v>
      </c>
      <c r="H30" s="15">
        <f t="shared" si="5"/>
        <v>718.59700000000021</v>
      </c>
      <c r="I30" s="174">
        <f t="shared" si="9"/>
        <v>25360</v>
      </c>
      <c r="J30" s="175">
        <f t="shared" si="2"/>
        <v>16566927.200000003</v>
      </c>
      <c r="K30" s="175">
        <f t="shared" si="3"/>
        <v>17726612.104000006</v>
      </c>
      <c r="L30" s="176">
        <f t="shared" si="0"/>
        <v>37000</v>
      </c>
      <c r="M30" s="175">
        <f t="shared" si="4"/>
        <v>2299510.4000000008</v>
      </c>
      <c r="N30" s="9"/>
      <c r="O30" s="2"/>
      <c r="P30" s="2"/>
    </row>
    <row r="31" spans="1:16" ht="16.5" x14ac:dyDescent="0.3">
      <c r="A31" s="124">
        <v>30</v>
      </c>
      <c r="B31" s="124">
        <v>204</v>
      </c>
      <c r="C31" s="124">
        <v>2</v>
      </c>
      <c r="D31" s="124" t="s">
        <v>26</v>
      </c>
      <c r="E31" s="127">
        <v>628.03</v>
      </c>
      <c r="F31" s="127">
        <v>25.19</v>
      </c>
      <c r="G31" s="15">
        <f t="shared" si="1"/>
        <v>653.22</v>
      </c>
      <c r="H31" s="15">
        <f t="shared" si="5"/>
        <v>718.54200000000014</v>
      </c>
      <c r="I31" s="174">
        <f t="shared" si="9"/>
        <v>25360</v>
      </c>
      <c r="J31" s="175">
        <f t="shared" si="2"/>
        <v>16565659.200000001</v>
      </c>
      <c r="K31" s="175">
        <f t="shared" si="3"/>
        <v>17725255.344000001</v>
      </c>
      <c r="L31" s="176">
        <f t="shared" si="0"/>
        <v>37000</v>
      </c>
      <c r="M31" s="175">
        <f t="shared" si="4"/>
        <v>2299334.4000000004</v>
      </c>
      <c r="N31" s="9"/>
      <c r="O31" s="2"/>
      <c r="P31" s="2"/>
    </row>
    <row r="32" spans="1:16" ht="16.5" x14ac:dyDescent="0.3">
      <c r="A32" s="124">
        <v>31</v>
      </c>
      <c r="B32" s="124">
        <v>205</v>
      </c>
      <c r="C32" s="124">
        <v>2</v>
      </c>
      <c r="D32" s="124" t="s">
        <v>26</v>
      </c>
      <c r="E32" s="127">
        <v>628</v>
      </c>
      <c r="F32" s="127">
        <v>25.19</v>
      </c>
      <c r="G32" s="15">
        <f t="shared" si="1"/>
        <v>653.19000000000005</v>
      </c>
      <c r="H32" s="15">
        <f t="shared" si="5"/>
        <v>718.50900000000013</v>
      </c>
      <c r="I32" s="174">
        <f t="shared" si="9"/>
        <v>25360</v>
      </c>
      <c r="J32" s="175">
        <f t="shared" si="2"/>
        <v>16564898.400000002</v>
      </c>
      <c r="K32" s="175">
        <f t="shared" si="3"/>
        <v>17724441.288000003</v>
      </c>
      <c r="L32" s="176">
        <f t="shared" si="0"/>
        <v>37000</v>
      </c>
      <c r="M32" s="175">
        <f t="shared" si="4"/>
        <v>2299228.8000000003</v>
      </c>
      <c r="N32" s="9"/>
      <c r="O32" s="2"/>
      <c r="P32" s="2"/>
    </row>
    <row r="33" spans="1:16" ht="16.5" x14ac:dyDescent="0.3">
      <c r="A33" s="124">
        <v>32</v>
      </c>
      <c r="B33" s="124">
        <v>206</v>
      </c>
      <c r="C33" s="124">
        <v>2</v>
      </c>
      <c r="D33" s="124" t="s">
        <v>26</v>
      </c>
      <c r="E33" s="127">
        <v>719.57</v>
      </c>
      <c r="F33" s="127">
        <v>49.41</v>
      </c>
      <c r="G33" s="15">
        <f t="shared" si="1"/>
        <v>768.98</v>
      </c>
      <c r="H33" s="15">
        <f t="shared" si="5"/>
        <v>845.87800000000004</v>
      </c>
      <c r="I33" s="174">
        <f t="shared" si="9"/>
        <v>25360</v>
      </c>
      <c r="J33" s="175">
        <f t="shared" si="2"/>
        <v>19501332.800000001</v>
      </c>
      <c r="K33" s="175">
        <f t="shared" si="3"/>
        <v>20866426.096000001</v>
      </c>
      <c r="L33" s="176">
        <f t="shared" si="0"/>
        <v>43500</v>
      </c>
      <c r="M33" s="175">
        <f t="shared" si="4"/>
        <v>2706809.6</v>
      </c>
      <c r="N33" s="9"/>
      <c r="O33" s="2"/>
      <c r="P33" s="2"/>
    </row>
    <row r="34" spans="1:16" ht="16.5" x14ac:dyDescent="0.3">
      <c r="A34" s="124">
        <v>33</v>
      </c>
      <c r="B34" s="124">
        <v>301</v>
      </c>
      <c r="C34" s="124">
        <v>3</v>
      </c>
      <c r="D34" s="124" t="s">
        <v>97</v>
      </c>
      <c r="E34" s="127">
        <v>1003.74</v>
      </c>
      <c r="F34" s="127">
        <v>57.59</v>
      </c>
      <c r="G34" s="15">
        <f t="shared" si="1"/>
        <v>1061.33</v>
      </c>
      <c r="H34" s="15">
        <f t="shared" si="5"/>
        <v>1167.463</v>
      </c>
      <c r="I34" s="174">
        <f>I33+120</f>
        <v>25480</v>
      </c>
      <c r="J34" s="175">
        <f t="shared" si="2"/>
        <v>27042688.399999999</v>
      </c>
      <c r="K34" s="175">
        <f t="shared" si="3"/>
        <v>28935676.588</v>
      </c>
      <c r="L34" s="176">
        <f t="shared" si="0"/>
        <v>60500</v>
      </c>
      <c r="M34" s="175">
        <f t="shared" si="4"/>
        <v>3735881.6</v>
      </c>
      <c r="N34" s="9"/>
      <c r="O34" s="2"/>
      <c r="P34" s="2"/>
    </row>
    <row r="35" spans="1:16" ht="16.5" x14ac:dyDescent="0.3">
      <c r="A35" s="124">
        <v>34</v>
      </c>
      <c r="B35" s="124">
        <v>302</v>
      </c>
      <c r="C35" s="124">
        <v>3</v>
      </c>
      <c r="D35" s="124" t="s">
        <v>97</v>
      </c>
      <c r="E35" s="127">
        <v>1003.74</v>
      </c>
      <c r="F35" s="127">
        <v>57.59</v>
      </c>
      <c r="G35" s="15">
        <f t="shared" si="1"/>
        <v>1061.33</v>
      </c>
      <c r="H35" s="15">
        <f t="shared" si="5"/>
        <v>1167.463</v>
      </c>
      <c r="I35" s="174">
        <f t="shared" si="9"/>
        <v>25480</v>
      </c>
      <c r="J35" s="175">
        <f t="shared" si="2"/>
        <v>27042688.399999999</v>
      </c>
      <c r="K35" s="175">
        <f t="shared" si="3"/>
        <v>28935676.588</v>
      </c>
      <c r="L35" s="176">
        <f t="shared" si="0"/>
        <v>60500</v>
      </c>
      <c r="M35" s="175">
        <f t="shared" si="4"/>
        <v>3735881.6</v>
      </c>
      <c r="N35" s="9"/>
      <c r="O35" s="2"/>
      <c r="P35" s="2"/>
    </row>
    <row r="36" spans="1:16" ht="16.5" x14ac:dyDescent="0.3">
      <c r="A36" s="124">
        <v>35</v>
      </c>
      <c r="B36" s="124">
        <v>303</v>
      </c>
      <c r="C36" s="124">
        <v>3</v>
      </c>
      <c r="D36" s="124" t="s">
        <v>26</v>
      </c>
      <c r="E36" s="127">
        <v>628.08000000000004</v>
      </c>
      <c r="F36" s="127">
        <v>25.19</v>
      </c>
      <c r="G36" s="15">
        <f t="shared" si="1"/>
        <v>653.2700000000001</v>
      </c>
      <c r="H36" s="15">
        <f t="shared" si="5"/>
        <v>718.59700000000021</v>
      </c>
      <c r="I36" s="174">
        <f t="shared" si="9"/>
        <v>25480</v>
      </c>
      <c r="J36" s="175">
        <f t="shared" si="2"/>
        <v>16645319.600000003</v>
      </c>
      <c r="K36" s="175">
        <f t="shared" si="3"/>
        <v>17810491.972000003</v>
      </c>
      <c r="L36" s="176">
        <f t="shared" si="0"/>
        <v>37000</v>
      </c>
      <c r="M36" s="175">
        <f t="shared" si="4"/>
        <v>2299510.4000000008</v>
      </c>
      <c r="N36" s="9"/>
      <c r="O36" s="2"/>
      <c r="P36" s="2"/>
    </row>
    <row r="37" spans="1:16" ht="16.5" x14ac:dyDescent="0.3">
      <c r="A37" s="124">
        <v>36</v>
      </c>
      <c r="B37" s="124">
        <v>304</v>
      </c>
      <c r="C37" s="124">
        <v>3</v>
      </c>
      <c r="D37" s="124" t="s">
        <v>26</v>
      </c>
      <c r="E37" s="127">
        <v>628.03</v>
      </c>
      <c r="F37" s="127">
        <v>25.19</v>
      </c>
      <c r="G37" s="15">
        <f t="shared" si="1"/>
        <v>653.22</v>
      </c>
      <c r="H37" s="15">
        <f t="shared" si="5"/>
        <v>718.54200000000014</v>
      </c>
      <c r="I37" s="174">
        <f t="shared" si="9"/>
        <v>25480</v>
      </c>
      <c r="J37" s="175">
        <f t="shared" si="2"/>
        <v>16644045.600000001</v>
      </c>
      <c r="K37" s="175">
        <f t="shared" si="3"/>
        <v>17809128.792000003</v>
      </c>
      <c r="L37" s="176">
        <f t="shared" si="0"/>
        <v>37000</v>
      </c>
      <c r="M37" s="175">
        <f t="shared" si="4"/>
        <v>2299334.4000000004</v>
      </c>
      <c r="N37" s="9"/>
      <c r="O37" s="2"/>
      <c r="P37" s="2"/>
    </row>
    <row r="38" spans="1:16" ht="16.5" x14ac:dyDescent="0.3">
      <c r="A38" s="124">
        <v>37</v>
      </c>
      <c r="B38" s="124">
        <v>305</v>
      </c>
      <c r="C38" s="124">
        <v>3</v>
      </c>
      <c r="D38" s="124" t="s">
        <v>26</v>
      </c>
      <c r="E38" s="127">
        <v>628</v>
      </c>
      <c r="F38" s="127">
        <v>25.19</v>
      </c>
      <c r="G38" s="15">
        <f t="shared" si="1"/>
        <v>653.19000000000005</v>
      </c>
      <c r="H38" s="15">
        <f t="shared" si="5"/>
        <v>718.50900000000013</v>
      </c>
      <c r="I38" s="174">
        <f t="shared" si="9"/>
        <v>25480</v>
      </c>
      <c r="J38" s="175">
        <f t="shared" si="2"/>
        <v>16643281.200000001</v>
      </c>
      <c r="K38" s="175">
        <f t="shared" si="3"/>
        <v>17808310.884000003</v>
      </c>
      <c r="L38" s="176">
        <f t="shared" si="0"/>
        <v>37000</v>
      </c>
      <c r="M38" s="175">
        <f t="shared" si="4"/>
        <v>2299228.8000000003</v>
      </c>
      <c r="N38" s="9"/>
      <c r="O38" s="2"/>
      <c r="P38" s="2"/>
    </row>
    <row r="39" spans="1:16" ht="16.5" x14ac:dyDescent="0.3">
      <c r="A39" s="124">
        <v>38</v>
      </c>
      <c r="B39" s="124">
        <v>306</v>
      </c>
      <c r="C39" s="124">
        <v>3</v>
      </c>
      <c r="D39" s="124" t="s">
        <v>26</v>
      </c>
      <c r="E39" s="127">
        <v>719.57</v>
      </c>
      <c r="F39" s="127">
        <v>49.41</v>
      </c>
      <c r="G39" s="15">
        <f t="shared" si="1"/>
        <v>768.98</v>
      </c>
      <c r="H39" s="15">
        <f t="shared" si="5"/>
        <v>845.87800000000004</v>
      </c>
      <c r="I39" s="174">
        <f t="shared" si="9"/>
        <v>25480</v>
      </c>
      <c r="J39" s="175">
        <f t="shared" si="2"/>
        <v>19593610.400000002</v>
      </c>
      <c r="K39" s="175">
        <f t="shared" si="3"/>
        <v>20965163.128000002</v>
      </c>
      <c r="L39" s="176">
        <f t="shared" si="0"/>
        <v>43500</v>
      </c>
      <c r="M39" s="175">
        <f t="shared" si="4"/>
        <v>2706809.6</v>
      </c>
      <c r="N39" s="9"/>
      <c r="O39" s="2"/>
      <c r="P39" s="2"/>
    </row>
    <row r="40" spans="1:16" ht="16.5" x14ac:dyDescent="0.3">
      <c r="A40" s="124">
        <v>39</v>
      </c>
      <c r="B40" s="124">
        <v>401</v>
      </c>
      <c r="C40" s="124">
        <v>4</v>
      </c>
      <c r="D40" s="124" t="s">
        <v>97</v>
      </c>
      <c r="E40" s="127">
        <v>1003.74</v>
      </c>
      <c r="F40" s="127">
        <v>57.59</v>
      </c>
      <c r="G40" s="15">
        <f t="shared" si="1"/>
        <v>1061.33</v>
      </c>
      <c r="H40" s="15">
        <f t="shared" si="5"/>
        <v>1167.463</v>
      </c>
      <c r="I40" s="174">
        <f>I39+120</f>
        <v>25600</v>
      </c>
      <c r="J40" s="175">
        <f t="shared" si="2"/>
        <v>27170048</v>
      </c>
      <c r="K40" s="175">
        <f t="shared" si="3"/>
        <v>29071951.360000003</v>
      </c>
      <c r="L40" s="176">
        <f t="shared" si="0"/>
        <v>60500</v>
      </c>
      <c r="M40" s="175">
        <f t="shared" si="4"/>
        <v>3735881.6</v>
      </c>
      <c r="N40" s="9"/>
      <c r="O40" s="2"/>
      <c r="P40" s="2"/>
    </row>
    <row r="41" spans="1:16" ht="16.5" x14ac:dyDescent="0.3">
      <c r="A41" s="124">
        <v>40</v>
      </c>
      <c r="B41" s="124">
        <v>402</v>
      </c>
      <c r="C41" s="124">
        <v>4</v>
      </c>
      <c r="D41" s="124" t="s">
        <v>97</v>
      </c>
      <c r="E41" s="127">
        <v>1003.74</v>
      </c>
      <c r="F41" s="127">
        <v>57.59</v>
      </c>
      <c r="G41" s="15">
        <f t="shared" si="1"/>
        <v>1061.33</v>
      </c>
      <c r="H41" s="15">
        <f t="shared" si="5"/>
        <v>1167.463</v>
      </c>
      <c r="I41" s="174">
        <f t="shared" si="9"/>
        <v>25600</v>
      </c>
      <c r="J41" s="175">
        <f t="shared" si="2"/>
        <v>27170048</v>
      </c>
      <c r="K41" s="175">
        <f t="shared" si="3"/>
        <v>29071951.360000003</v>
      </c>
      <c r="L41" s="176">
        <f t="shared" si="0"/>
        <v>60500</v>
      </c>
      <c r="M41" s="175">
        <f t="shared" si="4"/>
        <v>3735881.6</v>
      </c>
      <c r="N41" s="9"/>
      <c r="O41" s="2"/>
      <c r="P41" s="2"/>
    </row>
    <row r="42" spans="1:16" ht="16.5" x14ac:dyDescent="0.3">
      <c r="A42" s="124">
        <v>41</v>
      </c>
      <c r="B42" s="124">
        <v>403</v>
      </c>
      <c r="C42" s="124">
        <v>4</v>
      </c>
      <c r="D42" s="124" t="s">
        <v>26</v>
      </c>
      <c r="E42" s="127">
        <v>628.08000000000004</v>
      </c>
      <c r="F42" s="127">
        <v>25.19</v>
      </c>
      <c r="G42" s="15">
        <f t="shared" si="1"/>
        <v>653.2700000000001</v>
      </c>
      <c r="H42" s="15">
        <f t="shared" si="5"/>
        <v>718.59700000000021</v>
      </c>
      <c r="I42" s="174">
        <f t="shared" si="9"/>
        <v>25600</v>
      </c>
      <c r="J42" s="175">
        <f t="shared" si="2"/>
        <v>16723712.000000002</v>
      </c>
      <c r="K42" s="175">
        <f t="shared" si="3"/>
        <v>17894371.840000004</v>
      </c>
      <c r="L42" s="176">
        <f t="shared" si="0"/>
        <v>37500</v>
      </c>
      <c r="M42" s="175">
        <f t="shared" si="4"/>
        <v>2299510.4000000008</v>
      </c>
      <c r="N42" s="9"/>
      <c r="O42" s="2"/>
      <c r="P42" s="2"/>
    </row>
    <row r="43" spans="1:16" ht="16.5" x14ac:dyDescent="0.3">
      <c r="A43" s="124">
        <v>42</v>
      </c>
      <c r="B43" s="124">
        <v>404</v>
      </c>
      <c r="C43" s="124">
        <v>4</v>
      </c>
      <c r="D43" s="124" t="s">
        <v>26</v>
      </c>
      <c r="E43" s="127">
        <v>628.03</v>
      </c>
      <c r="F43" s="127">
        <v>25.19</v>
      </c>
      <c r="G43" s="15">
        <f t="shared" si="1"/>
        <v>653.22</v>
      </c>
      <c r="H43" s="15">
        <f t="shared" si="5"/>
        <v>718.54200000000014</v>
      </c>
      <c r="I43" s="174">
        <f t="shared" si="9"/>
        <v>25600</v>
      </c>
      <c r="J43" s="175">
        <f t="shared" si="2"/>
        <v>16722432</v>
      </c>
      <c r="K43" s="175">
        <f t="shared" si="3"/>
        <v>17893002.240000002</v>
      </c>
      <c r="L43" s="176">
        <f t="shared" si="0"/>
        <v>37500</v>
      </c>
      <c r="M43" s="175">
        <f t="shared" si="4"/>
        <v>2299334.4000000004</v>
      </c>
      <c r="N43" s="9"/>
      <c r="O43" s="2"/>
      <c r="P43" s="2"/>
    </row>
    <row r="44" spans="1:16" ht="16.5" x14ac:dyDescent="0.3">
      <c r="A44" s="124">
        <v>43</v>
      </c>
      <c r="B44" s="124">
        <v>405</v>
      </c>
      <c r="C44" s="124">
        <v>4</v>
      </c>
      <c r="D44" s="124" t="s">
        <v>26</v>
      </c>
      <c r="E44" s="127">
        <v>628</v>
      </c>
      <c r="F44" s="127">
        <v>25.19</v>
      </c>
      <c r="G44" s="15">
        <f t="shared" si="1"/>
        <v>653.19000000000005</v>
      </c>
      <c r="H44" s="15">
        <f t="shared" si="5"/>
        <v>718.50900000000013</v>
      </c>
      <c r="I44" s="174">
        <f t="shared" si="9"/>
        <v>25600</v>
      </c>
      <c r="J44" s="175">
        <f t="shared" si="2"/>
        <v>16721664.000000002</v>
      </c>
      <c r="K44" s="175">
        <f t="shared" si="3"/>
        <v>17892180.480000004</v>
      </c>
      <c r="L44" s="176">
        <f t="shared" si="0"/>
        <v>37500</v>
      </c>
      <c r="M44" s="175">
        <f t="shared" si="4"/>
        <v>2299228.8000000003</v>
      </c>
      <c r="N44" s="9"/>
      <c r="O44" s="2"/>
      <c r="P44" s="2"/>
    </row>
    <row r="45" spans="1:16" ht="16.5" x14ac:dyDescent="0.3">
      <c r="A45" s="124">
        <v>44</v>
      </c>
      <c r="B45" s="124">
        <v>406</v>
      </c>
      <c r="C45" s="124">
        <v>4</v>
      </c>
      <c r="D45" s="124" t="s">
        <v>26</v>
      </c>
      <c r="E45" s="127">
        <v>719.57</v>
      </c>
      <c r="F45" s="127">
        <v>49.41</v>
      </c>
      <c r="G45" s="15">
        <f t="shared" si="1"/>
        <v>768.98</v>
      </c>
      <c r="H45" s="15">
        <f t="shared" si="5"/>
        <v>845.87800000000004</v>
      </c>
      <c r="I45" s="174">
        <f t="shared" si="9"/>
        <v>25600</v>
      </c>
      <c r="J45" s="175">
        <f t="shared" si="2"/>
        <v>19685888</v>
      </c>
      <c r="K45" s="175">
        <f t="shared" si="3"/>
        <v>21063900.16</v>
      </c>
      <c r="L45" s="176">
        <f t="shared" si="0"/>
        <v>44000</v>
      </c>
      <c r="M45" s="175">
        <f t="shared" si="4"/>
        <v>2706809.6</v>
      </c>
      <c r="N45" s="9"/>
      <c r="O45" s="2"/>
      <c r="P45" s="2"/>
    </row>
    <row r="46" spans="1:16" ht="16.5" x14ac:dyDescent="0.3">
      <c r="A46" s="124">
        <v>45</v>
      </c>
      <c r="B46" s="124">
        <v>501</v>
      </c>
      <c r="C46" s="124">
        <v>5</v>
      </c>
      <c r="D46" s="124" t="s">
        <v>97</v>
      </c>
      <c r="E46" s="127">
        <v>1003.74</v>
      </c>
      <c r="F46" s="127">
        <v>57.59</v>
      </c>
      <c r="G46" s="15">
        <f t="shared" si="1"/>
        <v>1061.33</v>
      </c>
      <c r="H46" s="15">
        <f t="shared" si="5"/>
        <v>1167.463</v>
      </c>
      <c r="I46" s="174">
        <f>I45+120</f>
        <v>25720</v>
      </c>
      <c r="J46" s="175">
        <f t="shared" si="2"/>
        <v>27297407.599999998</v>
      </c>
      <c r="K46" s="175">
        <f t="shared" si="3"/>
        <v>29208226.131999999</v>
      </c>
      <c r="L46" s="176">
        <f t="shared" si="0"/>
        <v>61000</v>
      </c>
      <c r="M46" s="175">
        <f t="shared" si="4"/>
        <v>3735881.6</v>
      </c>
      <c r="N46" s="9"/>
      <c r="O46" s="2"/>
      <c r="P46" s="2"/>
    </row>
    <row r="47" spans="1:16" ht="16.5" x14ac:dyDescent="0.3">
      <c r="A47" s="124">
        <v>46</v>
      </c>
      <c r="B47" s="124">
        <v>502</v>
      </c>
      <c r="C47" s="124">
        <v>5</v>
      </c>
      <c r="D47" s="124" t="s">
        <v>97</v>
      </c>
      <c r="E47" s="127">
        <v>1003.74</v>
      </c>
      <c r="F47" s="127">
        <v>57.59</v>
      </c>
      <c r="G47" s="15">
        <f t="shared" si="1"/>
        <v>1061.33</v>
      </c>
      <c r="H47" s="15">
        <f t="shared" si="5"/>
        <v>1167.463</v>
      </c>
      <c r="I47" s="174">
        <f t="shared" si="9"/>
        <v>25720</v>
      </c>
      <c r="J47" s="175">
        <f t="shared" si="2"/>
        <v>27297407.599999998</v>
      </c>
      <c r="K47" s="175">
        <f t="shared" si="3"/>
        <v>29208226.131999999</v>
      </c>
      <c r="L47" s="176">
        <f t="shared" si="0"/>
        <v>61000</v>
      </c>
      <c r="M47" s="175">
        <f t="shared" si="4"/>
        <v>3735881.6</v>
      </c>
      <c r="N47" s="9"/>
      <c r="O47" s="2"/>
      <c r="P47" s="2"/>
    </row>
    <row r="48" spans="1:16" ht="16.5" x14ac:dyDescent="0.3">
      <c r="A48" s="124">
        <v>47</v>
      </c>
      <c r="B48" s="124">
        <v>503</v>
      </c>
      <c r="C48" s="124">
        <v>5</v>
      </c>
      <c r="D48" s="124" t="s">
        <v>26</v>
      </c>
      <c r="E48" s="127">
        <v>628.08000000000004</v>
      </c>
      <c r="F48" s="127">
        <v>25.19</v>
      </c>
      <c r="G48" s="15">
        <f t="shared" si="1"/>
        <v>653.2700000000001</v>
      </c>
      <c r="H48" s="15">
        <f t="shared" si="5"/>
        <v>718.59700000000021</v>
      </c>
      <c r="I48" s="174">
        <f t="shared" si="9"/>
        <v>25720</v>
      </c>
      <c r="J48" s="175">
        <f t="shared" si="2"/>
        <v>16802104.400000002</v>
      </c>
      <c r="K48" s="175">
        <f t="shared" si="3"/>
        <v>17978251.708000004</v>
      </c>
      <c r="L48" s="176">
        <f t="shared" si="0"/>
        <v>37500</v>
      </c>
      <c r="M48" s="175">
        <f t="shared" si="4"/>
        <v>2299510.4000000008</v>
      </c>
      <c r="N48" s="9"/>
      <c r="O48" s="2"/>
      <c r="P48" s="2"/>
    </row>
    <row r="49" spans="1:18" ht="16.5" x14ac:dyDescent="0.3">
      <c r="A49" s="124">
        <v>48</v>
      </c>
      <c r="B49" s="124">
        <v>504</v>
      </c>
      <c r="C49" s="124">
        <v>5</v>
      </c>
      <c r="D49" s="124" t="s">
        <v>26</v>
      </c>
      <c r="E49" s="127">
        <v>628.03</v>
      </c>
      <c r="F49" s="127">
        <v>25.19</v>
      </c>
      <c r="G49" s="15">
        <f t="shared" si="1"/>
        <v>653.22</v>
      </c>
      <c r="H49" s="15">
        <f t="shared" si="5"/>
        <v>718.54200000000014</v>
      </c>
      <c r="I49" s="174">
        <f t="shared" si="9"/>
        <v>25720</v>
      </c>
      <c r="J49" s="175">
        <f t="shared" si="2"/>
        <v>16800818.400000002</v>
      </c>
      <c r="K49" s="175">
        <f t="shared" si="3"/>
        <v>17976875.688000005</v>
      </c>
      <c r="L49" s="176">
        <f t="shared" si="0"/>
        <v>37500</v>
      </c>
      <c r="M49" s="175">
        <f t="shared" si="4"/>
        <v>2299334.4000000004</v>
      </c>
      <c r="N49" s="9"/>
      <c r="O49" s="2"/>
      <c r="P49" s="2"/>
    </row>
    <row r="50" spans="1:18" ht="16.5" x14ac:dyDescent="0.3">
      <c r="A50" s="124">
        <v>49</v>
      </c>
      <c r="B50" s="124">
        <v>505</v>
      </c>
      <c r="C50" s="124">
        <v>5</v>
      </c>
      <c r="D50" s="124" t="s">
        <v>26</v>
      </c>
      <c r="E50" s="127">
        <v>628</v>
      </c>
      <c r="F50" s="127">
        <v>25.19</v>
      </c>
      <c r="G50" s="15">
        <f t="shared" si="1"/>
        <v>653.19000000000005</v>
      </c>
      <c r="H50" s="15">
        <f t="shared" si="5"/>
        <v>718.50900000000013</v>
      </c>
      <c r="I50" s="174">
        <f t="shared" si="9"/>
        <v>25720</v>
      </c>
      <c r="J50" s="175">
        <f t="shared" si="2"/>
        <v>16800046.800000001</v>
      </c>
      <c r="K50" s="175">
        <f t="shared" si="3"/>
        <v>17976050.076000001</v>
      </c>
      <c r="L50" s="176">
        <f t="shared" si="0"/>
        <v>37500</v>
      </c>
      <c r="M50" s="175">
        <f t="shared" si="4"/>
        <v>2299228.8000000003</v>
      </c>
      <c r="N50" s="9"/>
      <c r="O50" s="2"/>
      <c r="P50" s="2"/>
    </row>
    <row r="51" spans="1:18" ht="16.5" x14ac:dyDescent="0.3">
      <c r="A51" s="124">
        <v>50</v>
      </c>
      <c r="B51" s="124">
        <v>506</v>
      </c>
      <c r="C51" s="124">
        <v>5</v>
      </c>
      <c r="D51" s="124" t="s">
        <v>26</v>
      </c>
      <c r="E51" s="127">
        <v>719.57</v>
      </c>
      <c r="F51" s="127">
        <v>49.41</v>
      </c>
      <c r="G51" s="15">
        <f t="shared" si="1"/>
        <v>768.98</v>
      </c>
      <c r="H51" s="15">
        <f t="shared" si="5"/>
        <v>845.87800000000004</v>
      </c>
      <c r="I51" s="174">
        <f t="shared" si="9"/>
        <v>25720</v>
      </c>
      <c r="J51" s="175">
        <f t="shared" si="2"/>
        <v>19778165.600000001</v>
      </c>
      <c r="K51" s="175">
        <f t="shared" si="3"/>
        <v>21162637.192000002</v>
      </c>
      <c r="L51" s="176">
        <f t="shared" si="0"/>
        <v>44000</v>
      </c>
      <c r="M51" s="175">
        <f t="shared" si="4"/>
        <v>2706809.6</v>
      </c>
      <c r="N51" s="9"/>
      <c r="O51" s="2"/>
      <c r="P51" s="2"/>
    </row>
    <row r="52" spans="1:18" ht="16.5" x14ac:dyDescent="0.3">
      <c r="A52" s="124">
        <v>51</v>
      </c>
      <c r="B52" s="124">
        <v>601</v>
      </c>
      <c r="C52" s="124">
        <v>6</v>
      </c>
      <c r="D52" s="124" t="s">
        <v>97</v>
      </c>
      <c r="E52" s="127">
        <v>1003.74</v>
      </c>
      <c r="F52" s="127">
        <v>57.59</v>
      </c>
      <c r="G52" s="15">
        <f t="shared" si="1"/>
        <v>1061.33</v>
      </c>
      <c r="H52" s="15">
        <f t="shared" si="5"/>
        <v>1167.463</v>
      </c>
      <c r="I52" s="174">
        <f>I51+120</f>
        <v>25840</v>
      </c>
      <c r="J52" s="175">
        <f t="shared" si="2"/>
        <v>27424767.199999999</v>
      </c>
      <c r="K52" s="175">
        <f t="shared" si="3"/>
        <v>29344500.903999999</v>
      </c>
      <c r="L52" s="176">
        <f t="shared" si="0"/>
        <v>61000</v>
      </c>
      <c r="M52" s="175">
        <f t="shared" si="4"/>
        <v>3735881.6</v>
      </c>
      <c r="N52" s="9"/>
      <c r="O52" s="2"/>
      <c r="P52" s="2"/>
    </row>
    <row r="53" spans="1:18" ht="16.5" x14ac:dyDescent="0.3">
      <c r="A53" s="124">
        <v>52</v>
      </c>
      <c r="B53" s="124">
        <v>602</v>
      </c>
      <c r="C53" s="124">
        <v>6</v>
      </c>
      <c r="D53" s="124" t="s">
        <v>97</v>
      </c>
      <c r="E53" s="127">
        <v>1003.74</v>
      </c>
      <c r="F53" s="127">
        <v>57.59</v>
      </c>
      <c r="G53" s="15">
        <f t="shared" si="1"/>
        <v>1061.33</v>
      </c>
      <c r="H53" s="15">
        <f t="shared" si="5"/>
        <v>1167.463</v>
      </c>
      <c r="I53" s="174">
        <f t="shared" si="9"/>
        <v>25840</v>
      </c>
      <c r="J53" s="175">
        <f t="shared" si="2"/>
        <v>27424767.199999999</v>
      </c>
      <c r="K53" s="175">
        <f t="shared" si="3"/>
        <v>29344500.903999999</v>
      </c>
      <c r="L53" s="176">
        <f t="shared" si="0"/>
        <v>61000</v>
      </c>
      <c r="M53" s="175">
        <f t="shared" si="4"/>
        <v>3735881.6</v>
      </c>
      <c r="N53" s="9"/>
      <c r="O53" s="2"/>
      <c r="P53" s="2"/>
    </row>
    <row r="54" spans="1:18" ht="16.5" x14ac:dyDescent="0.3">
      <c r="A54" s="124">
        <v>53</v>
      </c>
      <c r="B54" s="124">
        <v>603</v>
      </c>
      <c r="C54" s="124">
        <v>6</v>
      </c>
      <c r="D54" s="124" t="s">
        <v>26</v>
      </c>
      <c r="E54" s="127">
        <v>628.08000000000004</v>
      </c>
      <c r="F54" s="127">
        <v>25.19</v>
      </c>
      <c r="G54" s="15">
        <f t="shared" si="1"/>
        <v>653.2700000000001</v>
      </c>
      <c r="H54" s="15">
        <f t="shared" si="5"/>
        <v>718.59700000000021</v>
      </c>
      <c r="I54" s="174">
        <f t="shared" si="9"/>
        <v>25840</v>
      </c>
      <c r="J54" s="175">
        <f t="shared" si="2"/>
        <v>16880496.800000001</v>
      </c>
      <c r="K54" s="175">
        <f t="shared" si="3"/>
        <v>18062131.576000001</v>
      </c>
      <c r="L54" s="176">
        <f t="shared" si="0"/>
        <v>37500</v>
      </c>
      <c r="M54" s="175">
        <f t="shared" si="4"/>
        <v>2299510.4000000008</v>
      </c>
      <c r="N54" s="9"/>
      <c r="O54" s="2"/>
      <c r="P54" s="2"/>
    </row>
    <row r="55" spans="1:18" ht="16.5" x14ac:dyDescent="0.3">
      <c r="A55" s="124">
        <v>54</v>
      </c>
      <c r="B55" s="124">
        <v>604</v>
      </c>
      <c r="C55" s="124">
        <v>6</v>
      </c>
      <c r="D55" s="124" t="s">
        <v>26</v>
      </c>
      <c r="E55" s="127">
        <v>628.03</v>
      </c>
      <c r="F55" s="127">
        <v>25.19</v>
      </c>
      <c r="G55" s="15">
        <f t="shared" si="1"/>
        <v>653.22</v>
      </c>
      <c r="H55" s="15">
        <f t="shared" si="5"/>
        <v>718.54200000000014</v>
      </c>
      <c r="I55" s="174">
        <f t="shared" si="9"/>
        <v>25840</v>
      </c>
      <c r="J55" s="175">
        <f t="shared" si="2"/>
        <v>16879204.800000001</v>
      </c>
      <c r="K55" s="175">
        <f t="shared" si="3"/>
        <v>18060749.136000004</v>
      </c>
      <c r="L55" s="176">
        <f t="shared" si="0"/>
        <v>37500</v>
      </c>
      <c r="M55" s="175">
        <f t="shared" si="4"/>
        <v>2299334.4000000004</v>
      </c>
      <c r="N55" s="9"/>
      <c r="O55" s="2"/>
      <c r="P55" s="2"/>
    </row>
    <row r="56" spans="1:18" ht="16.5" x14ac:dyDescent="0.3">
      <c r="A56" s="124">
        <v>55</v>
      </c>
      <c r="B56" s="124">
        <v>605</v>
      </c>
      <c r="C56" s="124">
        <v>6</v>
      </c>
      <c r="D56" s="124" t="s">
        <v>26</v>
      </c>
      <c r="E56" s="127">
        <v>628</v>
      </c>
      <c r="F56" s="127">
        <v>25.19</v>
      </c>
      <c r="G56" s="15">
        <f t="shared" si="1"/>
        <v>653.19000000000005</v>
      </c>
      <c r="H56" s="15">
        <f t="shared" si="5"/>
        <v>718.50900000000013</v>
      </c>
      <c r="I56" s="174">
        <f t="shared" si="9"/>
        <v>25840</v>
      </c>
      <c r="J56" s="175">
        <f t="shared" si="2"/>
        <v>16878429.600000001</v>
      </c>
      <c r="K56" s="175">
        <f t="shared" si="3"/>
        <v>18059919.672000002</v>
      </c>
      <c r="L56" s="176">
        <f t="shared" si="0"/>
        <v>37500</v>
      </c>
      <c r="M56" s="175">
        <f t="shared" si="4"/>
        <v>2299228.8000000003</v>
      </c>
      <c r="N56" s="9"/>
      <c r="O56" s="2"/>
      <c r="P56" s="2"/>
    </row>
    <row r="57" spans="1:18" ht="16.5" x14ac:dyDescent="0.3">
      <c r="A57" s="124">
        <v>56</v>
      </c>
      <c r="B57" s="124">
        <v>606</v>
      </c>
      <c r="C57" s="124">
        <v>6</v>
      </c>
      <c r="D57" s="124" t="s">
        <v>26</v>
      </c>
      <c r="E57" s="127">
        <v>719.57</v>
      </c>
      <c r="F57" s="127">
        <v>49.41</v>
      </c>
      <c r="G57" s="15">
        <f t="shared" si="1"/>
        <v>768.98</v>
      </c>
      <c r="H57" s="15">
        <f t="shared" si="5"/>
        <v>845.87800000000004</v>
      </c>
      <c r="I57" s="174">
        <f t="shared" si="9"/>
        <v>25840</v>
      </c>
      <c r="J57" s="175">
        <f t="shared" si="2"/>
        <v>19870443.199999999</v>
      </c>
      <c r="K57" s="175">
        <f t="shared" si="3"/>
        <v>21261374.223999999</v>
      </c>
      <c r="L57" s="176">
        <f t="shared" si="0"/>
        <v>44500</v>
      </c>
      <c r="M57" s="175">
        <f t="shared" si="4"/>
        <v>2706809.6</v>
      </c>
      <c r="N57" s="9"/>
      <c r="O57" s="2"/>
      <c r="P57" s="2"/>
    </row>
    <row r="58" spans="1:18" ht="16.5" x14ac:dyDescent="0.3">
      <c r="A58" s="124">
        <v>57</v>
      </c>
      <c r="B58" s="124">
        <v>701</v>
      </c>
      <c r="C58" s="124">
        <v>7</v>
      </c>
      <c r="D58" s="124" t="s">
        <v>97</v>
      </c>
      <c r="E58" s="127">
        <v>1003.74</v>
      </c>
      <c r="F58" s="127">
        <v>58</v>
      </c>
      <c r="G58" s="15">
        <f t="shared" si="1"/>
        <v>1061.74</v>
      </c>
      <c r="H58" s="15">
        <f t="shared" si="5"/>
        <v>1167.9140000000002</v>
      </c>
      <c r="I58" s="174">
        <f>I57+120</f>
        <v>25960</v>
      </c>
      <c r="J58" s="175">
        <f t="shared" si="2"/>
        <v>27562770.399999999</v>
      </c>
      <c r="K58" s="175">
        <f t="shared" si="3"/>
        <v>29492164.328000002</v>
      </c>
      <c r="L58" s="176">
        <f t="shared" si="0"/>
        <v>61500</v>
      </c>
      <c r="M58" s="175">
        <f t="shared" si="4"/>
        <v>3737324.8000000007</v>
      </c>
      <c r="N58" s="9"/>
      <c r="O58" s="2"/>
      <c r="P58" s="2"/>
    </row>
    <row r="59" spans="1:18" ht="16.5" x14ac:dyDescent="0.3">
      <c r="A59" s="124">
        <v>58</v>
      </c>
      <c r="B59" s="124">
        <v>702</v>
      </c>
      <c r="C59" s="124">
        <v>7</v>
      </c>
      <c r="D59" s="124" t="s">
        <v>97</v>
      </c>
      <c r="E59" s="127">
        <v>1003.74</v>
      </c>
      <c r="F59" s="127">
        <v>58</v>
      </c>
      <c r="G59" s="15">
        <f t="shared" si="1"/>
        <v>1061.74</v>
      </c>
      <c r="H59" s="15">
        <f t="shared" si="5"/>
        <v>1167.9140000000002</v>
      </c>
      <c r="I59" s="174">
        <f t="shared" si="9"/>
        <v>25960</v>
      </c>
      <c r="J59" s="175">
        <f t="shared" si="2"/>
        <v>27562770.399999999</v>
      </c>
      <c r="K59" s="175">
        <f t="shared" si="3"/>
        <v>29492164.328000002</v>
      </c>
      <c r="L59" s="176">
        <f t="shared" si="0"/>
        <v>61500</v>
      </c>
      <c r="M59" s="175">
        <f t="shared" si="4"/>
        <v>3737324.8000000007</v>
      </c>
      <c r="N59" s="9"/>
      <c r="O59" s="2"/>
      <c r="P59" s="2"/>
      <c r="R59" s="3"/>
    </row>
    <row r="60" spans="1:18" ht="16.5" x14ac:dyDescent="0.3">
      <c r="A60" s="124">
        <v>59</v>
      </c>
      <c r="B60" s="124">
        <v>705</v>
      </c>
      <c r="C60" s="124">
        <v>7</v>
      </c>
      <c r="D60" s="124" t="s">
        <v>26</v>
      </c>
      <c r="E60" s="127">
        <v>628</v>
      </c>
      <c r="F60" s="127">
        <v>25</v>
      </c>
      <c r="G60" s="15">
        <f t="shared" si="1"/>
        <v>653</v>
      </c>
      <c r="H60" s="15">
        <f t="shared" si="5"/>
        <v>718.30000000000007</v>
      </c>
      <c r="I60" s="174">
        <f t="shared" si="9"/>
        <v>25960</v>
      </c>
      <c r="J60" s="175">
        <f t="shared" si="2"/>
        <v>16951880</v>
      </c>
      <c r="K60" s="175">
        <f t="shared" si="3"/>
        <v>18138511.600000001</v>
      </c>
      <c r="L60" s="176">
        <f t="shared" si="0"/>
        <v>38000</v>
      </c>
      <c r="M60" s="175">
        <f t="shared" si="4"/>
        <v>2298560</v>
      </c>
      <c r="N60" s="9"/>
      <c r="O60" s="2"/>
      <c r="P60" s="2"/>
      <c r="R60" s="3"/>
    </row>
    <row r="61" spans="1:18" ht="16.5" x14ac:dyDescent="0.3">
      <c r="A61" s="124">
        <v>60</v>
      </c>
      <c r="B61" s="124">
        <v>706</v>
      </c>
      <c r="C61" s="124">
        <v>7</v>
      </c>
      <c r="D61" s="124" t="s">
        <v>26</v>
      </c>
      <c r="E61" s="127">
        <v>719.57</v>
      </c>
      <c r="F61" s="127">
        <v>49</v>
      </c>
      <c r="G61" s="15">
        <f t="shared" si="1"/>
        <v>768.57</v>
      </c>
      <c r="H61" s="15">
        <f t="shared" si="5"/>
        <v>845.42700000000013</v>
      </c>
      <c r="I61" s="174">
        <f t="shared" si="9"/>
        <v>25960</v>
      </c>
      <c r="J61" s="175">
        <f t="shared" si="2"/>
        <v>19952077.200000003</v>
      </c>
      <c r="K61" s="175">
        <f t="shared" si="3"/>
        <v>21348722.604000006</v>
      </c>
      <c r="L61" s="176">
        <f t="shared" si="0"/>
        <v>44500</v>
      </c>
      <c r="M61" s="175">
        <f t="shared" si="4"/>
        <v>2705366.4000000004</v>
      </c>
      <c r="N61" s="9"/>
      <c r="O61" s="2"/>
      <c r="P61" s="2"/>
    </row>
    <row r="62" spans="1:18" ht="16.5" x14ac:dyDescent="0.3">
      <c r="A62" s="124">
        <v>61</v>
      </c>
      <c r="B62" s="124">
        <v>801</v>
      </c>
      <c r="C62" s="124">
        <v>8</v>
      </c>
      <c r="D62" s="124" t="s">
        <v>97</v>
      </c>
      <c r="E62" s="127">
        <v>1003.74</v>
      </c>
      <c r="F62" s="127">
        <v>57.59</v>
      </c>
      <c r="G62" s="15">
        <f t="shared" si="1"/>
        <v>1061.33</v>
      </c>
      <c r="H62" s="15">
        <f t="shared" si="5"/>
        <v>1167.463</v>
      </c>
      <c r="I62" s="174">
        <f>I61+120</f>
        <v>26080</v>
      </c>
      <c r="J62" s="175">
        <f t="shared" si="2"/>
        <v>27679486.399999999</v>
      </c>
      <c r="K62" s="175">
        <f t="shared" si="3"/>
        <v>29617050.447999999</v>
      </c>
      <c r="L62" s="176">
        <f t="shared" si="0"/>
        <v>61500</v>
      </c>
      <c r="M62" s="175">
        <f t="shared" si="4"/>
        <v>3735881.6</v>
      </c>
      <c r="N62" s="9"/>
      <c r="O62" s="2"/>
      <c r="P62" s="2"/>
    </row>
    <row r="63" spans="1:18" ht="16.5" x14ac:dyDescent="0.3">
      <c r="A63" s="124">
        <v>62</v>
      </c>
      <c r="B63" s="124">
        <v>802</v>
      </c>
      <c r="C63" s="124">
        <v>8</v>
      </c>
      <c r="D63" s="124" t="s">
        <v>97</v>
      </c>
      <c r="E63" s="127">
        <v>1003.74</v>
      </c>
      <c r="F63" s="127">
        <v>57.59</v>
      </c>
      <c r="G63" s="15">
        <f t="shared" si="1"/>
        <v>1061.33</v>
      </c>
      <c r="H63" s="15">
        <f t="shared" si="5"/>
        <v>1167.463</v>
      </c>
      <c r="I63" s="174">
        <f t="shared" si="9"/>
        <v>26080</v>
      </c>
      <c r="J63" s="175">
        <f t="shared" si="2"/>
        <v>27679486.399999999</v>
      </c>
      <c r="K63" s="175">
        <f t="shared" si="3"/>
        <v>29617050.447999999</v>
      </c>
      <c r="L63" s="176">
        <f t="shared" si="0"/>
        <v>61500</v>
      </c>
      <c r="M63" s="175">
        <f t="shared" si="4"/>
        <v>3735881.6</v>
      </c>
      <c r="N63" s="9"/>
      <c r="O63" s="2"/>
      <c r="P63" s="2"/>
    </row>
    <row r="64" spans="1:18" ht="16.5" x14ac:dyDescent="0.3">
      <c r="A64" s="124">
        <v>63</v>
      </c>
      <c r="B64" s="124">
        <v>803</v>
      </c>
      <c r="C64" s="124">
        <v>8</v>
      </c>
      <c r="D64" s="124" t="s">
        <v>26</v>
      </c>
      <c r="E64" s="127">
        <v>628.08000000000004</v>
      </c>
      <c r="F64" s="127">
        <v>25.19</v>
      </c>
      <c r="G64" s="15">
        <f t="shared" si="1"/>
        <v>653.2700000000001</v>
      </c>
      <c r="H64" s="15">
        <f t="shared" si="5"/>
        <v>718.59700000000021</v>
      </c>
      <c r="I64" s="174">
        <f t="shared" si="9"/>
        <v>26080</v>
      </c>
      <c r="J64" s="175">
        <f t="shared" si="2"/>
        <v>17037281.600000001</v>
      </c>
      <c r="K64" s="175">
        <f t="shared" si="3"/>
        <v>18229891.312000003</v>
      </c>
      <c r="L64" s="176">
        <f t="shared" si="0"/>
        <v>38000</v>
      </c>
      <c r="M64" s="175">
        <f t="shared" si="4"/>
        <v>2299510.4000000008</v>
      </c>
      <c r="N64" s="9"/>
      <c r="O64" s="2"/>
      <c r="P64" s="2"/>
    </row>
    <row r="65" spans="1:16" ht="16.5" x14ac:dyDescent="0.3">
      <c r="A65" s="124">
        <v>64</v>
      </c>
      <c r="B65" s="124">
        <v>804</v>
      </c>
      <c r="C65" s="124">
        <v>8</v>
      </c>
      <c r="D65" s="124" t="s">
        <v>26</v>
      </c>
      <c r="E65" s="127">
        <v>628.03</v>
      </c>
      <c r="F65" s="127">
        <v>25.19</v>
      </c>
      <c r="G65" s="15">
        <f t="shared" si="1"/>
        <v>653.22</v>
      </c>
      <c r="H65" s="15">
        <f t="shared" si="5"/>
        <v>718.54200000000014</v>
      </c>
      <c r="I65" s="174">
        <f t="shared" si="9"/>
        <v>26080</v>
      </c>
      <c r="J65" s="175">
        <f t="shared" si="2"/>
        <v>17035977.600000001</v>
      </c>
      <c r="K65" s="175">
        <f t="shared" si="3"/>
        <v>18228496.032000002</v>
      </c>
      <c r="L65" s="176">
        <f t="shared" si="0"/>
        <v>38000</v>
      </c>
      <c r="M65" s="175">
        <f t="shared" si="4"/>
        <v>2299334.4000000004</v>
      </c>
      <c r="N65" s="9"/>
      <c r="O65" s="2"/>
      <c r="P65" s="2"/>
    </row>
    <row r="66" spans="1:16" ht="16.5" x14ac:dyDescent="0.3">
      <c r="A66" s="124">
        <v>65</v>
      </c>
      <c r="B66" s="124">
        <v>805</v>
      </c>
      <c r="C66" s="124">
        <v>8</v>
      </c>
      <c r="D66" s="124" t="s">
        <v>26</v>
      </c>
      <c r="E66" s="127">
        <v>628</v>
      </c>
      <c r="F66" s="127">
        <v>25.19</v>
      </c>
      <c r="G66" s="15">
        <f t="shared" si="1"/>
        <v>653.19000000000005</v>
      </c>
      <c r="H66" s="15">
        <f t="shared" si="5"/>
        <v>718.50900000000013</v>
      </c>
      <c r="I66" s="174">
        <f t="shared" si="9"/>
        <v>26080</v>
      </c>
      <c r="J66" s="175">
        <f t="shared" si="2"/>
        <v>17035195.200000003</v>
      </c>
      <c r="K66" s="175">
        <f t="shared" si="3"/>
        <v>18227658.864000004</v>
      </c>
      <c r="L66" s="176">
        <f t="shared" ref="L66:L129" si="10">MROUND((K66*0.025/12),500)</f>
        <v>38000</v>
      </c>
      <c r="M66" s="175">
        <f t="shared" si="4"/>
        <v>2299228.8000000003</v>
      </c>
      <c r="N66" s="9"/>
      <c r="O66" s="2"/>
      <c r="P66" s="2"/>
    </row>
    <row r="67" spans="1:16" ht="16.5" x14ac:dyDescent="0.3">
      <c r="A67" s="124">
        <v>66</v>
      </c>
      <c r="B67" s="124">
        <v>806</v>
      </c>
      <c r="C67" s="124">
        <v>8</v>
      </c>
      <c r="D67" s="124" t="s">
        <v>26</v>
      </c>
      <c r="E67" s="127">
        <v>719.57</v>
      </c>
      <c r="F67" s="127">
        <v>49.41</v>
      </c>
      <c r="G67" s="15">
        <f t="shared" ref="G67:G130" si="11">E67+F67</f>
        <v>768.98</v>
      </c>
      <c r="H67" s="15">
        <f t="shared" si="5"/>
        <v>845.87800000000004</v>
      </c>
      <c r="I67" s="174">
        <f t="shared" si="9"/>
        <v>26080</v>
      </c>
      <c r="J67" s="175">
        <f t="shared" ref="J67:J130" si="12">G67*I67</f>
        <v>20054998.400000002</v>
      </c>
      <c r="K67" s="175">
        <f t="shared" ref="K67:K130" si="13">J67*1.07</f>
        <v>21458848.288000003</v>
      </c>
      <c r="L67" s="176">
        <f t="shared" si="10"/>
        <v>44500</v>
      </c>
      <c r="M67" s="175">
        <f t="shared" ref="M67:M130" si="14">H67*3200</f>
        <v>2706809.6</v>
      </c>
      <c r="N67" s="9"/>
      <c r="O67" s="2"/>
      <c r="P67" s="2"/>
    </row>
    <row r="68" spans="1:16" ht="16.5" x14ac:dyDescent="0.3">
      <c r="A68" s="124">
        <v>67</v>
      </c>
      <c r="B68" s="124">
        <v>901</v>
      </c>
      <c r="C68" s="124">
        <v>9</v>
      </c>
      <c r="D68" s="124" t="s">
        <v>97</v>
      </c>
      <c r="E68" s="127">
        <v>1003.74</v>
      </c>
      <c r="F68" s="127">
        <v>57.59</v>
      </c>
      <c r="G68" s="15">
        <f t="shared" si="11"/>
        <v>1061.33</v>
      </c>
      <c r="H68" s="15">
        <f t="shared" ref="H68:H131" si="15">G68*1.1</f>
        <v>1167.463</v>
      </c>
      <c r="I68" s="174">
        <f>I67+120</f>
        <v>26200</v>
      </c>
      <c r="J68" s="175">
        <f t="shared" si="12"/>
        <v>27806845.999999996</v>
      </c>
      <c r="K68" s="175">
        <f t="shared" si="13"/>
        <v>29753325.219999999</v>
      </c>
      <c r="L68" s="176">
        <f t="shared" si="10"/>
        <v>62000</v>
      </c>
      <c r="M68" s="175">
        <f t="shared" si="14"/>
        <v>3735881.6</v>
      </c>
      <c r="N68" s="9"/>
      <c r="O68" s="2"/>
      <c r="P68" s="2"/>
    </row>
    <row r="69" spans="1:16" ht="16.5" x14ac:dyDescent="0.3">
      <c r="A69" s="124">
        <v>68</v>
      </c>
      <c r="B69" s="124">
        <v>902</v>
      </c>
      <c r="C69" s="124">
        <v>9</v>
      </c>
      <c r="D69" s="124" t="s">
        <v>97</v>
      </c>
      <c r="E69" s="127">
        <v>1003.74</v>
      </c>
      <c r="F69" s="127">
        <v>57.59</v>
      </c>
      <c r="G69" s="15">
        <f t="shared" si="11"/>
        <v>1061.33</v>
      </c>
      <c r="H69" s="15">
        <f t="shared" si="15"/>
        <v>1167.463</v>
      </c>
      <c r="I69" s="174">
        <f t="shared" si="9"/>
        <v>26200</v>
      </c>
      <c r="J69" s="175">
        <f t="shared" si="12"/>
        <v>27806845.999999996</v>
      </c>
      <c r="K69" s="175">
        <f t="shared" si="13"/>
        <v>29753325.219999999</v>
      </c>
      <c r="L69" s="176">
        <f t="shared" si="10"/>
        <v>62000</v>
      </c>
      <c r="M69" s="175">
        <f t="shared" si="14"/>
        <v>3735881.6</v>
      </c>
      <c r="N69" s="9"/>
      <c r="O69" s="2"/>
      <c r="P69" s="2"/>
    </row>
    <row r="70" spans="1:16" ht="16.5" x14ac:dyDescent="0.3">
      <c r="A70" s="124">
        <v>69</v>
      </c>
      <c r="B70" s="124">
        <v>903</v>
      </c>
      <c r="C70" s="124">
        <v>9</v>
      </c>
      <c r="D70" s="124" t="s">
        <v>26</v>
      </c>
      <c r="E70" s="127">
        <v>628.08000000000004</v>
      </c>
      <c r="F70" s="127">
        <v>25.19</v>
      </c>
      <c r="G70" s="15">
        <f t="shared" si="11"/>
        <v>653.2700000000001</v>
      </c>
      <c r="H70" s="15">
        <f t="shared" si="15"/>
        <v>718.59700000000021</v>
      </c>
      <c r="I70" s="174">
        <f t="shared" si="9"/>
        <v>26200</v>
      </c>
      <c r="J70" s="175">
        <f t="shared" si="12"/>
        <v>17115674.000000004</v>
      </c>
      <c r="K70" s="175">
        <f t="shared" si="13"/>
        <v>18313771.180000003</v>
      </c>
      <c r="L70" s="176">
        <f t="shared" si="10"/>
        <v>38000</v>
      </c>
      <c r="M70" s="175">
        <f t="shared" si="14"/>
        <v>2299510.4000000008</v>
      </c>
      <c r="N70" s="9"/>
      <c r="O70" s="2"/>
      <c r="P70" s="2"/>
    </row>
    <row r="71" spans="1:16" ht="16.5" x14ac:dyDescent="0.3">
      <c r="A71" s="124">
        <v>70</v>
      </c>
      <c r="B71" s="124">
        <v>904</v>
      </c>
      <c r="C71" s="124">
        <v>9</v>
      </c>
      <c r="D71" s="124" t="s">
        <v>26</v>
      </c>
      <c r="E71" s="127">
        <v>628.03</v>
      </c>
      <c r="F71" s="127">
        <v>25.19</v>
      </c>
      <c r="G71" s="15">
        <f t="shared" si="11"/>
        <v>653.22</v>
      </c>
      <c r="H71" s="15">
        <f t="shared" si="15"/>
        <v>718.54200000000014</v>
      </c>
      <c r="I71" s="174">
        <f t="shared" si="9"/>
        <v>26200</v>
      </c>
      <c r="J71" s="175">
        <f t="shared" si="12"/>
        <v>17114364</v>
      </c>
      <c r="K71" s="175">
        <f t="shared" si="13"/>
        <v>18312369.48</v>
      </c>
      <c r="L71" s="176">
        <f t="shared" si="10"/>
        <v>38000</v>
      </c>
      <c r="M71" s="175">
        <f t="shared" si="14"/>
        <v>2299334.4000000004</v>
      </c>
      <c r="N71" s="9"/>
      <c r="O71" s="2"/>
      <c r="P71" s="2"/>
    </row>
    <row r="72" spans="1:16" ht="16.5" x14ac:dyDescent="0.3">
      <c r="A72" s="124">
        <v>71</v>
      </c>
      <c r="B72" s="124">
        <v>905</v>
      </c>
      <c r="C72" s="124">
        <v>9</v>
      </c>
      <c r="D72" s="124" t="s">
        <v>26</v>
      </c>
      <c r="E72" s="127">
        <v>628</v>
      </c>
      <c r="F72" s="127">
        <v>25.19</v>
      </c>
      <c r="G72" s="15">
        <f t="shared" si="11"/>
        <v>653.19000000000005</v>
      </c>
      <c r="H72" s="15">
        <f t="shared" si="15"/>
        <v>718.50900000000013</v>
      </c>
      <c r="I72" s="174">
        <f t="shared" si="9"/>
        <v>26200</v>
      </c>
      <c r="J72" s="175">
        <f t="shared" si="12"/>
        <v>17113578</v>
      </c>
      <c r="K72" s="175">
        <f t="shared" si="13"/>
        <v>18311528.460000001</v>
      </c>
      <c r="L72" s="176">
        <f t="shared" si="10"/>
        <v>38000</v>
      </c>
      <c r="M72" s="175">
        <f t="shared" si="14"/>
        <v>2299228.8000000003</v>
      </c>
      <c r="N72" s="9"/>
      <c r="O72" s="2"/>
      <c r="P72" s="2"/>
    </row>
    <row r="73" spans="1:16" ht="16.5" x14ac:dyDescent="0.3">
      <c r="A73" s="124">
        <v>72</v>
      </c>
      <c r="B73" s="124">
        <v>906</v>
      </c>
      <c r="C73" s="124">
        <v>9</v>
      </c>
      <c r="D73" s="124" t="s">
        <v>26</v>
      </c>
      <c r="E73" s="127">
        <v>719.57</v>
      </c>
      <c r="F73" s="127">
        <v>49.41</v>
      </c>
      <c r="G73" s="15">
        <f t="shared" si="11"/>
        <v>768.98</v>
      </c>
      <c r="H73" s="15">
        <f t="shared" si="15"/>
        <v>845.87800000000004</v>
      </c>
      <c r="I73" s="174">
        <f t="shared" si="9"/>
        <v>26200</v>
      </c>
      <c r="J73" s="175">
        <f t="shared" si="12"/>
        <v>20147276</v>
      </c>
      <c r="K73" s="175">
        <f t="shared" si="13"/>
        <v>21557585.32</v>
      </c>
      <c r="L73" s="176">
        <f t="shared" si="10"/>
        <v>45000</v>
      </c>
      <c r="M73" s="175">
        <f t="shared" si="14"/>
        <v>2706809.6</v>
      </c>
      <c r="N73" s="9"/>
      <c r="O73" s="2"/>
      <c r="P73" s="2"/>
    </row>
    <row r="74" spans="1:16" ht="16.5" x14ac:dyDescent="0.3">
      <c r="A74" s="124">
        <v>73</v>
      </c>
      <c r="B74" s="124">
        <v>1001</v>
      </c>
      <c r="C74" s="124">
        <v>10</v>
      </c>
      <c r="D74" s="124" t="s">
        <v>97</v>
      </c>
      <c r="E74" s="127">
        <v>1003.74</v>
      </c>
      <c r="F74" s="127">
        <v>57.59</v>
      </c>
      <c r="G74" s="15">
        <f t="shared" si="11"/>
        <v>1061.33</v>
      </c>
      <c r="H74" s="15">
        <f t="shared" si="15"/>
        <v>1167.463</v>
      </c>
      <c r="I74" s="174">
        <f>I73+120</f>
        <v>26320</v>
      </c>
      <c r="J74" s="175">
        <f t="shared" si="12"/>
        <v>27934205.599999998</v>
      </c>
      <c r="K74" s="175">
        <f t="shared" si="13"/>
        <v>29889599.991999999</v>
      </c>
      <c r="L74" s="176">
        <f t="shared" si="10"/>
        <v>62500</v>
      </c>
      <c r="M74" s="175">
        <f t="shared" si="14"/>
        <v>3735881.6</v>
      </c>
      <c r="N74" s="9"/>
      <c r="O74" s="2"/>
      <c r="P74" s="2"/>
    </row>
    <row r="75" spans="1:16" ht="16.5" x14ac:dyDescent="0.3">
      <c r="A75" s="124">
        <v>74</v>
      </c>
      <c r="B75" s="124">
        <v>1002</v>
      </c>
      <c r="C75" s="124">
        <v>10</v>
      </c>
      <c r="D75" s="124" t="s">
        <v>97</v>
      </c>
      <c r="E75" s="127">
        <v>1003.74</v>
      </c>
      <c r="F75" s="127">
        <v>57.59</v>
      </c>
      <c r="G75" s="15">
        <f t="shared" si="11"/>
        <v>1061.33</v>
      </c>
      <c r="H75" s="15">
        <f t="shared" si="15"/>
        <v>1167.463</v>
      </c>
      <c r="I75" s="174">
        <f t="shared" si="9"/>
        <v>26320</v>
      </c>
      <c r="J75" s="175">
        <f t="shared" si="12"/>
        <v>27934205.599999998</v>
      </c>
      <c r="K75" s="175">
        <f t="shared" si="13"/>
        <v>29889599.991999999</v>
      </c>
      <c r="L75" s="176">
        <f t="shared" si="10"/>
        <v>62500</v>
      </c>
      <c r="M75" s="175">
        <f t="shared" si="14"/>
        <v>3735881.6</v>
      </c>
      <c r="N75" s="9"/>
      <c r="O75" s="2"/>
      <c r="P75" s="2"/>
    </row>
    <row r="76" spans="1:16" ht="16.5" x14ac:dyDescent="0.3">
      <c r="A76" s="124">
        <v>75</v>
      </c>
      <c r="B76" s="124">
        <v>1003</v>
      </c>
      <c r="C76" s="124">
        <v>10</v>
      </c>
      <c r="D76" s="124" t="s">
        <v>26</v>
      </c>
      <c r="E76" s="127">
        <v>628.08000000000004</v>
      </c>
      <c r="F76" s="127">
        <v>25.19</v>
      </c>
      <c r="G76" s="15">
        <f t="shared" si="11"/>
        <v>653.2700000000001</v>
      </c>
      <c r="H76" s="15">
        <f t="shared" si="15"/>
        <v>718.59700000000021</v>
      </c>
      <c r="I76" s="174">
        <f t="shared" si="9"/>
        <v>26320</v>
      </c>
      <c r="J76" s="175">
        <f t="shared" si="12"/>
        <v>17194066.400000002</v>
      </c>
      <c r="K76" s="175">
        <f t="shared" si="13"/>
        <v>18397651.048000004</v>
      </c>
      <c r="L76" s="176">
        <f t="shared" si="10"/>
        <v>38500</v>
      </c>
      <c r="M76" s="175">
        <f t="shared" si="14"/>
        <v>2299510.4000000008</v>
      </c>
      <c r="N76" s="9"/>
      <c r="O76" s="2"/>
      <c r="P76" s="2"/>
    </row>
    <row r="77" spans="1:16" ht="16.5" x14ac:dyDescent="0.3">
      <c r="A77" s="124">
        <v>76</v>
      </c>
      <c r="B77" s="124">
        <v>1004</v>
      </c>
      <c r="C77" s="124">
        <v>10</v>
      </c>
      <c r="D77" s="124" t="s">
        <v>26</v>
      </c>
      <c r="E77" s="127">
        <v>628.03</v>
      </c>
      <c r="F77" s="127">
        <v>25.19</v>
      </c>
      <c r="G77" s="15">
        <f t="shared" si="11"/>
        <v>653.22</v>
      </c>
      <c r="H77" s="15">
        <f t="shared" si="15"/>
        <v>718.54200000000014</v>
      </c>
      <c r="I77" s="174">
        <f t="shared" si="9"/>
        <v>26320</v>
      </c>
      <c r="J77" s="175">
        <f t="shared" si="12"/>
        <v>17192750.400000002</v>
      </c>
      <c r="K77" s="175">
        <f t="shared" si="13"/>
        <v>18396242.928000003</v>
      </c>
      <c r="L77" s="176">
        <f t="shared" si="10"/>
        <v>38500</v>
      </c>
      <c r="M77" s="175">
        <f t="shared" si="14"/>
        <v>2299334.4000000004</v>
      </c>
      <c r="N77" s="9"/>
      <c r="O77" s="2"/>
      <c r="P77" s="2"/>
    </row>
    <row r="78" spans="1:16" ht="16.5" x14ac:dyDescent="0.3">
      <c r="A78" s="124">
        <v>77</v>
      </c>
      <c r="B78" s="124">
        <v>1005</v>
      </c>
      <c r="C78" s="124">
        <v>10</v>
      </c>
      <c r="D78" s="124" t="s">
        <v>26</v>
      </c>
      <c r="E78" s="127">
        <v>628</v>
      </c>
      <c r="F78" s="127">
        <v>25.19</v>
      </c>
      <c r="G78" s="15">
        <f t="shared" si="11"/>
        <v>653.19000000000005</v>
      </c>
      <c r="H78" s="15">
        <f t="shared" si="15"/>
        <v>718.50900000000013</v>
      </c>
      <c r="I78" s="174">
        <f t="shared" si="9"/>
        <v>26320</v>
      </c>
      <c r="J78" s="175">
        <f t="shared" si="12"/>
        <v>17191960.800000001</v>
      </c>
      <c r="K78" s="175">
        <f t="shared" si="13"/>
        <v>18395398.056000002</v>
      </c>
      <c r="L78" s="176">
        <f t="shared" si="10"/>
        <v>38500</v>
      </c>
      <c r="M78" s="175">
        <f t="shared" si="14"/>
        <v>2299228.8000000003</v>
      </c>
      <c r="N78" s="9"/>
      <c r="O78" s="2"/>
      <c r="P78" s="2"/>
    </row>
    <row r="79" spans="1:16" ht="16.5" x14ac:dyDescent="0.3">
      <c r="A79" s="124">
        <v>78</v>
      </c>
      <c r="B79" s="124">
        <v>1006</v>
      </c>
      <c r="C79" s="124">
        <v>10</v>
      </c>
      <c r="D79" s="124" t="s">
        <v>26</v>
      </c>
      <c r="E79" s="127">
        <v>719.57</v>
      </c>
      <c r="F79" s="127">
        <v>49.41</v>
      </c>
      <c r="G79" s="15">
        <f t="shared" si="11"/>
        <v>768.98</v>
      </c>
      <c r="H79" s="15">
        <f t="shared" si="15"/>
        <v>845.87800000000004</v>
      </c>
      <c r="I79" s="174">
        <f t="shared" si="9"/>
        <v>26320</v>
      </c>
      <c r="J79" s="175">
        <f t="shared" si="12"/>
        <v>20239553.600000001</v>
      </c>
      <c r="K79" s="175">
        <f t="shared" si="13"/>
        <v>21656322.352000002</v>
      </c>
      <c r="L79" s="176">
        <f t="shared" si="10"/>
        <v>45000</v>
      </c>
      <c r="M79" s="175">
        <f t="shared" si="14"/>
        <v>2706809.6</v>
      </c>
      <c r="N79" s="9"/>
      <c r="O79" s="2"/>
      <c r="P79" s="2"/>
    </row>
    <row r="80" spans="1:16" ht="16.5" x14ac:dyDescent="0.3">
      <c r="A80" s="124">
        <v>79</v>
      </c>
      <c r="B80" s="124">
        <v>1101</v>
      </c>
      <c r="C80" s="124">
        <v>11</v>
      </c>
      <c r="D80" s="124" t="s">
        <v>97</v>
      </c>
      <c r="E80" s="127">
        <v>1003.74</v>
      </c>
      <c r="F80" s="127">
        <v>57.59</v>
      </c>
      <c r="G80" s="15">
        <f t="shared" si="11"/>
        <v>1061.33</v>
      </c>
      <c r="H80" s="15">
        <f t="shared" si="15"/>
        <v>1167.463</v>
      </c>
      <c r="I80" s="174">
        <f>I79+120</f>
        <v>26440</v>
      </c>
      <c r="J80" s="175">
        <f t="shared" si="12"/>
        <v>28061565.199999999</v>
      </c>
      <c r="K80" s="175">
        <f t="shared" si="13"/>
        <v>30025874.764000002</v>
      </c>
      <c r="L80" s="176">
        <f t="shared" si="10"/>
        <v>62500</v>
      </c>
      <c r="M80" s="175">
        <f t="shared" si="14"/>
        <v>3735881.6</v>
      </c>
      <c r="N80" s="9"/>
      <c r="O80" s="2"/>
      <c r="P80" s="2"/>
    </row>
    <row r="81" spans="1:16" ht="16.5" x14ac:dyDescent="0.3">
      <c r="A81" s="124">
        <v>80</v>
      </c>
      <c r="B81" s="124">
        <v>1102</v>
      </c>
      <c r="C81" s="124">
        <v>11</v>
      </c>
      <c r="D81" s="124" t="s">
        <v>97</v>
      </c>
      <c r="E81" s="127">
        <v>1003.74</v>
      </c>
      <c r="F81" s="127">
        <v>57.59</v>
      </c>
      <c r="G81" s="15">
        <f t="shared" si="11"/>
        <v>1061.33</v>
      </c>
      <c r="H81" s="15">
        <f t="shared" si="15"/>
        <v>1167.463</v>
      </c>
      <c r="I81" s="174">
        <f t="shared" si="9"/>
        <v>26440</v>
      </c>
      <c r="J81" s="175">
        <f t="shared" si="12"/>
        <v>28061565.199999999</v>
      </c>
      <c r="K81" s="175">
        <f t="shared" si="13"/>
        <v>30025874.764000002</v>
      </c>
      <c r="L81" s="176">
        <f t="shared" si="10"/>
        <v>62500</v>
      </c>
      <c r="M81" s="175">
        <f t="shared" si="14"/>
        <v>3735881.6</v>
      </c>
      <c r="N81" s="9"/>
      <c r="O81" s="2"/>
      <c r="P81" s="2"/>
    </row>
    <row r="82" spans="1:16" ht="16.5" x14ac:dyDescent="0.3">
      <c r="A82" s="124">
        <v>81</v>
      </c>
      <c r="B82" s="124">
        <v>1103</v>
      </c>
      <c r="C82" s="124">
        <v>11</v>
      </c>
      <c r="D82" s="124" t="s">
        <v>26</v>
      </c>
      <c r="E82" s="127">
        <v>628.08000000000004</v>
      </c>
      <c r="F82" s="127">
        <v>25.19</v>
      </c>
      <c r="G82" s="15">
        <f t="shared" si="11"/>
        <v>653.2700000000001</v>
      </c>
      <c r="H82" s="15">
        <f t="shared" si="15"/>
        <v>718.59700000000021</v>
      </c>
      <c r="I82" s="174">
        <f t="shared" si="9"/>
        <v>26440</v>
      </c>
      <c r="J82" s="175">
        <f t="shared" si="12"/>
        <v>17272458.800000001</v>
      </c>
      <c r="K82" s="175">
        <f t="shared" si="13"/>
        <v>18481530.916000001</v>
      </c>
      <c r="L82" s="176">
        <f t="shared" si="10"/>
        <v>38500</v>
      </c>
      <c r="M82" s="175">
        <f t="shared" si="14"/>
        <v>2299510.4000000008</v>
      </c>
      <c r="N82" s="9"/>
      <c r="O82" s="2"/>
      <c r="P82" s="2"/>
    </row>
    <row r="83" spans="1:16" ht="16.5" x14ac:dyDescent="0.3">
      <c r="A83" s="124">
        <v>82</v>
      </c>
      <c r="B83" s="124">
        <v>1104</v>
      </c>
      <c r="C83" s="124">
        <v>11</v>
      </c>
      <c r="D83" s="124" t="s">
        <v>26</v>
      </c>
      <c r="E83" s="127">
        <v>628.03</v>
      </c>
      <c r="F83" s="127">
        <v>25.19</v>
      </c>
      <c r="G83" s="15">
        <f t="shared" si="11"/>
        <v>653.22</v>
      </c>
      <c r="H83" s="15">
        <f t="shared" si="15"/>
        <v>718.54200000000014</v>
      </c>
      <c r="I83" s="174">
        <f t="shared" si="9"/>
        <v>26440</v>
      </c>
      <c r="J83" s="175">
        <f t="shared" si="12"/>
        <v>17271136.800000001</v>
      </c>
      <c r="K83" s="175">
        <f t="shared" si="13"/>
        <v>18480116.376000002</v>
      </c>
      <c r="L83" s="176">
        <f t="shared" si="10"/>
        <v>38500</v>
      </c>
      <c r="M83" s="175">
        <f t="shared" si="14"/>
        <v>2299334.4000000004</v>
      </c>
      <c r="N83" s="9"/>
      <c r="O83" s="2"/>
      <c r="P83" s="2"/>
    </row>
    <row r="84" spans="1:16" ht="16.5" x14ac:dyDescent="0.3">
      <c r="A84" s="124">
        <v>83</v>
      </c>
      <c r="B84" s="124">
        <v>1105</v>
      </c>
      <c r="C84" s="124">
        <v>11</v>
      </c>
      <c r="D84" s="124" t="s">
        <v>26</v>
      </c>
      <c r="E84" s="127">
        <v>628</v>
      </c>
      <c r="F84" s="127">
        <v>25.19</v>
      </c>
      <c r="G84" s="15">
        <f t="shared" si="11"/>
        <v>653.19000000000005</v>
      </c>
      <c r="H84" s="15">
        <f t="shared" si="15"/>
        <v>718.50900000000013</v>
      </c>
      <c r="I84" s="174">
        <f t="shared" si="9"/>
        <v>26440</v>
      </c>
      <c r="J84" s="175">
        <f t="shared" si="12"/>
        <v>17270343.600000001</v>
      </c>
      <c r="K84" s="175">
        <f t="shared" si="13"/>
        <v>18479267.652000003</v>
      </c>
      <c r="L84" s="176">
        <f t="shared" si="10"/>
        <v>38500</v>
      </c>
      <c r="M84" s="175">
        <f t="shared" si="14"/>
        <v>2299228.8000000003</v>
      </c>
      <c r="N84" s="9"/>
      <c r="O84" s="2"/>
      <c r="P84" s="2"/>
    </row>
    <row r="85" spans="1:16" ht="16.5" x14ac:dyDescent="0.3">
      <c r="A85" s="124">
        <v>84</v>
      </c>
      <c r="B85" s="124">
        <v>1106</v>
      </c>
      <c r="C85" s="124">
        <v>11</v>
      </c>
      <c r="D85" s="124" t="s">
        <v>26</v>
      </c>
      <c r="E85" s="127">
        <v>719.57</v>
      </c>
      <c r="F85" s="127">
        <v>49.41</v>
      </c>
      <c r="G85" s="15">
        <f t="shared" si="11"/>
        <v>768.98</v>
      </c>
      <c r="H85" s="15">
        <f t="shared" si="15"/>
        <v>845.87800000000004</v>
      </c>
      <c r="I85" s="174">
        <f t="shared" si="9"/>
        <v>26440</v>
      </c>
      <c r="J85" s="175">
        <f t="shared" si="12"/>
        <v>20331831.199999999</v>
      </c>
      <c r="K85" s="175">
        <f t="shared" si="13"/>
        <v>21755059.384</v>
      </c>
      <c r="L85" s="176">
        <f t="shared" si="10"/>
        <v>45500</v>
      </c>
      <c r="M85" s="175">
        <f t="shared" si="14"/>
        <v>2706809.6</v>
      </c>
      <c r="N85" s="9"/>
      <c r="O85" s="2"/>
      <c r="P85" s="2"/>
    </row>
    <row r="86" spans="1:16" ht="16.5" x14ac:dyDescent="0.3">
      <c r="A86" s="124">
        <v>85</v>
      </c>
      <c r="B86" s="124">
        <v>1201</v>
      </c>
      <c r="C86" s="124">
        <v>12</v>
      </c>
      <c r="D86" s="124" t="s">
        <v>97</v>
      </c>
      <c r="E86" s="127">
        <v>1003.74</v>
      </c>
      <c r="F86" s="127">
        <v>57.59</v>
      </c>
      <c r="G86" s="15">
        <f t="shared" si="11"/>
        <v>1061.33</v>
      </c>
      <c r="H86" s="15">
        <f t="shared" si="15"/>
        <v>1167.463</v>
      </c>
      <c r="I86" s="174">
        <f>I85+120</f>
        <v>26560</v>
      </c>
      <c r="J86" s="175">
        <f t="shared" si="12"/>
        <v>28188924.799999997</v>
      </c>
      <c r="K86" s="175">
        <f t="shared" si="13"/>
        <v>30162149.535999998</v>
      </c>
      <c r="L86" s="176">
        <f t="shared" si="10"/>
        <v>63000</v>
      </c>
      <c r="M86" s="175">
        <f t="shared" si="14"/>
        <v>3735881.6</v>
      </c>
      <c r="N86" s="9"/>
      <c r="O86" s="2"/>
      <c r="P86" s="2"/>
    </row>
    <row r="87" spans="1:16" ht="16.5" x14ac:dyDescent="0.3">
      <c r="A87" s="124">
        <v>86</v>
      </c>
      <c r="B87" s="124">
        <v>1202</v>
      </c>
      <c r="C87" s="124">
        <v>12</v>
      </c>
      <c r="D87" s="124" t="s">
        <v>97</v>
      </c>
      <c r="E87" s="127">
        <v>1003.74</v>
      </c>
      <c r="F87" s="127">
        <v>57.59</v>
      </c>
      <c r="G87" s="15">
        <f t="shared" si="11"/>
        <v>1061.33</v>
      </c>
      <c r="H87" s="15">
        <f t="shared" si="15"/>
        <v>1167.463</v>
      </c>
      <c r="I87" s="174">
        <f t="shared" si="9"/>
        <v>26560</v>
      </c>
      <c r="J87" s="175">
        <f t="shared" si="12"/>
        <v>28188924.799999997</v>
      </c>
      <c r="K87" s="175">
        <f t="shared" si="13"/>
        <v>30162149.535999998</v>
      </c>
      <c r="L87" s="176">
        <f t="shared" si="10"/>
        <v>63000</v>
      </c>
      <c r="M87" s="175">
        <f t="shared" si="14"/>
        <v>3735881.6</v>
      </c>
      <c r="N87" s="9"/>
      <c r="O87" s="2"/>
      <c r="P87" s="2"/>
    </row>
    <row r="88" spans="1:16" ht="16.5" x14ac:dyDescent="0.3">
      <c r="A88" s="124">
        <v>87</v>
      </c>
      <c r="B88" s="124">
        <v>1203</v>
      </c>
      <c r="C88" s="124">
        <v>12</v>
      </c>
      <c r="D88" s="124" t="s">
        <v>26</v>
      </c>
      <c r="E88" s="127">
        <v>628.08000000000004</v>
      </c>
      <c r="F88" s="127">
        <v>25.19</v>
      </c>
      <c r="G88" s="15">
        <f t="shared" si="11"/>
        <v>653.2700000000001</v>
      </c>
      <c r="H88" s="15">
        <f t="shared" si="15"/>
        <v>718.59700000000021</v>
      </c>
      <c r="I88" s="174">
        <f t="shared" ref="I88:I91" si="16">I87</f>
        <v>26560</v>
      </c>
      <c r="J88" s="175">
        <f t="shared" si="12"/>
        <v>17350851.200000003</v>
      </c>
      <c r="K88" s="175">
        <f t="shared" si="13"/>
        <v>18565410.784000006</v>
      </c>
      <c r="L88" s="176">
        <f t="shared" si="10"/>
        <v>38500</v>
      </c>
      <c r="M88" s="175">
        <f t="shared" si="14"/>
        <v>2299510.4000000008</v>
      </c>
      <c r="N88" s="9"/>
      <c r="O88" s="2"/>
      <c r="P88" s="2"/>
    </row>
    <row r="89" spans="1:16" ht="16.5" x14ac:dyDescent="0.3">
      <c r="A89" s="124">
        <v>88</v>
      </c>
      <c r="B89" s="124">
        <v>1204</v>
      </c>
      <c r="C89" s="124">
        <v>12</v>
      </c>
      <c r="D89" s="124" t="s">
        <v>26</v>
      </c>
      <c r="E89" s="127">
        <v>628.03</v>
      </c>
      <c r="F89" s="127">
        <v>25.19</v>
      </c>
      <c r="G89" s="15">
        <f t="shared" si="11"/>
        <v>653.22</v>
      </c>
      <c r="H89" s="15">
        <f t="shared" si="15"/>
        <v>718.54200000000014</v>
      </c>
      <c r="I89" s="174">
        <f t="shared" si="16"/>
        <v>26560</v>
      </c>
      <c r="J89" s="175">
        <f t="shared" si="12"/>
        <v>17349523.199999999</v>
      </c>
      <c r="K89" s="175">
        <f t="shared" si="13"/>
        <v>18563989.824000001</v>
      </c>
      <c r="L89" s="176">
        <f t="shared" si="10"/>
        <v>38500</v>
      </c>
      <c r="M89" s="175">
        <f t="shared" si="14"/>
        <v>2299334.4000000004</v>
      </c>
      <c r="N89" s="9"/>
      <c r="O89" s="2"/>
      <c r="P89" s="2"/>
    </row>
    <row r="90" spans="1:16" ht="16.5" x14ac:dyDescent="0.3">
      <c r="A90" s="124">
        <v>89</v>
      </c>
      <c r="B90" s="124">
        <v>1205</v>
      </c>
      <c r="C90" s="124">
        <v>12</v>
      </c>
      <c r="D90" s="124" t="s">
        <v>26</v>
      </c>
      <c r="E90" s="127">
        <v>628</v>
      </c>
      <c r="F90" s="127">
        <v>25.19</v>
      </c>
      <c r="G90" s="15">
        <f t="shared" si="11"/>
        <v>653.19000000000005</v>
      </c>
      <c r="H90" s="15">
        <f t="shared" si="15"/>
        <v>718.50900000000013</v>
      </c>
      <c r="I90" s="174">
        <f t="shared" si="16"/>
        <v>26560</v>
      </c>
      <c r="J90" s="175">
        <f t="shared" si="12"/>
        <v>17348726.400000002</v>
      </c>
      <c r="K90" s="175">
        <f t="shared" si="13"/>
        <v>18563137.248000003</v>
      </c>
      <c r="L90" s="176">
        <f t="shared" si="10"/>
        <v>38500</v>
      </c>
      <c r="M90" s="175">
        <f t="shared" si="14"/>
        <v>2299228.8000000003</v>
      </c>
      <c r="N90" s="9"/>
      <c r="O90" s="2"/>
      <c r="P90" s="2"/>
    </row>
    <row r="91" spans="1:16" ht="16.5" x14ac:dyDescent="0.3">
      <c r="A91" s="124">
        <v>90</v>
      </c>
      <c r="B91" s="124">
        <v>1206</v>
      </c>
      <c r="C91" s="124">
        <v>12</v>
      </c>
      <c r="D91" s="124" t="s">
        <v>26</v>
      </c>
      <c r="E91" s="127">
        <v>719.57</v>
      </c>
      <c r="F91" s="127">
        <v>49.41</v>
      </c>
      <c r="G91" s="15">
        <f t="shared" si="11"/>
        <v>768.98</v>
      </c>
      <c r="H91" s="15">
        <f t="shared" si="15"/>
        <v>845.87800000000004</v>
      </c>
      <c r="I91" s="174">
        <f t="shared" si="16"/>
        <v>26560</v>
      </c>
      <c r="J91" s="175">
        <f t="shared" si="12"/>
        <v>20424108.800000001</v>
      </c>
      <c r="K91" s="175">
        <f t="shared" si="13"/>
        <v>21853796.416000001</v>
      </c>
      <c r="L91" s="176">
        <f t="shared" si="10"/>
        <v>45500</v>
      </c>
      <c r="M91" s="175">
        <f t="shared" si="14"/>
        <v>2706809.6</v>
      </c>
      <c r="N91" s="9"/>
      <c r="O91" s="2"/>
      <c r="P91" s="2"/>
    </row>
    <row r="92" spans="1:16" ht="16.5" x14ac:dyDescent="0.3">
      <c r="A92" s="124">
        <v>91</v>
      </c>
      <c r="B92" s="124">
        <v>1301</v>
      </c>
      <c r="C92" s="124">
        <v>13</v>
      </c>
      <c r="D92" s="124" t="s">
        <v>97</v>
      </c>
      <c r="E92" s="127">
        <v>1003.74</v>
      </c>
      <c r="F92" s="127">
        <v>57.59</v>
      </c>
      <c r="G92" s="15">
        <f t="shared" si="11"/>
        <v>1061.33</v>
      </c>
      <c r="H92" s="15">
        <f t="shared" si="15"/>
        <v>1167.463</v>
      </c>
      <c r="I92" s="174">
        <f>I91+120</f>
        <v>26680</v>
      </c>
      <c r="J92" s="175">
        <f t="shared" si="12"/>
        <v>28316284.399999999</v>
      </c>
      <c r="K92" s="175">
        <f t="shared" si="13"/>
        <v>30298424.307999998</v>
      </c>
      <c r="L92" s="176">
        <f t="shared" si="10"/>
        <v>63000</v>
      </c>
      <c r="M92" s="175">
        <f t="shared" si="14"/>
        <v>3735881.6</v>
      </c>
      <c r="N92" s="9"/>
      <c r="O92" s="2"/>
      <c r="P92" s="2"/>
    </row>
    <row r="93" spans="1:16" ht="16.5" x14ac:dyDescent="0.3">
      <c r="A93" s="124">
        <v>92</v>
      </c>
      <c r="B93" s="124">
        <v>1302</v>
      </c>
      <c r="C93" s="124">
        <v>13</v>
      </c>
      <c r="D93" s="124" t="s">
        <v>97</v>
      </c>
      <c r="E93" s="127">
        <v>1003.74</v>
      </c>
      <c r="F93" s="127">
        <v>57.59</v>
      </c>
      <c r="G93" s="15">
        <f t="shared" si="11"/>
        <v>1061.33</v>
      </c>
      <c r="H93" s="15">
        <f t="shared" si="15"/>
        <v>1167.463</v>
      </c>
      <c r="I93" s="174">
        <f t="shared" ref="I93:I97" si="17">I92</f>
        <v>26680</v>
      </c>
      <c r="J93" s="175">
        <f t="shared" si="12"/>
        <v>28316284.399999999</v>
      </c>
      <c r="K93" s="175">
        <f t="shared" si="13"/>
        <v>30298424.307999998</v>
      </c>
      <c r="L93" s="176">
        <f t="shared" si="10"/>
        <v>63000</v>
      </c>
      <c r="M93" s="175">
        <f t="shared" si="14"/>
        <v>3735881.6</v>
      </c>
      <c r="N93" s="9"/>
      <c r="O93" s="2"/>
      <c r="P93" s="2"/>
    </row>
    <row r="94" spans="1:16" ht="16.5" x14ac:dyDescent="0.3">
      <c r="A94" s="124">
        <v>93</v>
      </c>
      <c r="B94" s="124">
        <v>1303</v>
      </c>
      <c r="C94" s="124">
        <v>13</v>
      </c>
      <c r="D94" s="124" t="s">
        <v>26</v>
      </c>
      <c r="E94" s="127">
        <v>628.08000000000004</v>
      </c>
      <c r="F94" s="127">
        <v>25.19</v>
      </c>
      <c r="G94" s="15">
        <f t="shared" si="11"/>
        <v>653.2700000000001</v>
      </c>
      <c r="H94" s="15">
        <f t="shared" si="15"/>
        <v>718.59700000000021</v>
      </c>
      <c r="I94" s="174">
        <f t="shared" si="17"/>
        <v>26680</v>
      </c>
      <c r="J94" s="175">
        <f t="shared" si="12"/>
        <v>17429243.600000001</v>
      </c>
      <c r="K94" s="175">
        <f t="shared" si="13"/>
        <v>18649290.652000003</v>
      </c>
      <c r="L94" s="176">
        <f t="shared" si="10"/>
        <v>39000</v>
      </c>
      <c r="M94" s="175">
        <f t="shared" si="14"/>
        <v>2299510.4000000008</v>
      </c>
      <c r="N94" s="9"/>
      <c r="O94" s="2"/>
      <c r="P94" s="2"/>
    </row>
    <row r="95" spans="1:16" ht="16.5" x14ac:dyDescent="0.3">
      <c r="A95" s="124">
        <v>94</v>
      </c>
      <c r="B95" s="124">
        <v>1304</v>
      </c>
      <c r="C95" s="124">
        <v>13</v>
      </c>
      <c r="D95" s="124" t="s">
        <v>26</v>
      </c>
      <c r="E95" s="127">
        <v>628.03</v>
      </c>
      <c r="F95" s="127">
        <v>25.19</v>
      </c>
      <c r="G95" s="15">
        <f t="shared" si="11"/>
        <v>653.22</v>
      </c>
      <c r="H95" s="15">
        <f t="shared" si="15"/>
        <v>718.54200000000014</v>
      </c>
      <c r="I95" s="174">
        <f t="shared" si="17"/>
        <v>26680</v>
      </c>
      <c r="J95" s="175">
        <f t="shared" si="12"/>
        <v>17427909.600000001</v>
      </c>
      <c r="K95" s="175">
        <f t="shared" si="13"/>
        <v>18647863.272000004</v>
      </c>
      <c r="L95" s="176">
        <f t="shared" si="10"/>
        <v>39000</v>
      </c>
      <c r="M95" s="175">
        <f t="shared" si="14"/>
        <v>2299334.4000000004</v>
      </c>
      <c r="N95" s="9"/>
      <c r="O95" s="2"/>
      <c r="P95" s="2"/>
    </row>
    <row r="96" spans="1:16" ht="16.5" x14ac:dyDescent="0.3">
      <c r="A96" s="124">
        <v>95</v>
      </c>
      <c r="B96" s="124">
        <v>1305</v>
      </c>
      <c r="C96" s="124">
        <v>13</v>
      </c>
      <c r="D96" s="124" t="s">
        <v>26</v>
      </c>
      <c r="E96" s="127">
        <v>628</v>
      </c>
      <c r="F96" s="127">
        <v>25.19</v>
      </c>
      <c r="G96" s="15">
        <f t="shared" si="11"/>
        <v>653.19000000000005</v>
      </c>
      <c r="H96" s="15">
        <f t="shared" si="15"/>
        <v>718.50900000000013</v>
      </c>
      <c r="I96" s="174">
        <f t="shared" si="17"/>
        <v>26680</v>
      </c>
      <c r="J96" s="175">
        <f t="shared" si="12"/>
        <v>17427109.200000003</v>
      </c>
      <c r="K96" s="175">
        <f t="shared" si="13"/>
        <v>18647006.844000004</v>
      </c>
      <c r="L96" s="176">
        <f t="shared" si="10"/>
        <v>39000</v>
      </c>
      <c r="M96" s="175">
        <f t="shared" si="14"/>
        <v>2299228.8000000003</v>
      </c>
      <c r="N96" s="9"/>
      <c r="O96" s="2"/>
      <c r="P96" s="2"/>
    </row>
    <row r="97" spans="1:16" ht="16.5" x14ac:dyDescent="0.3">
      <c r="A97" s="124">
        <v>96</v>
      </c>
      <c r="B97" s="124">
        <v>1306</v>
      </c>
      <c r="C97" s="124">
        <v>13</v>
      </c>
      <c r="D97" s="124" t="s">
        <v>26</v>
      </c>
      <c r="E97" s="127">
        <v>719.57</v>
      </c>
      <c r="F97" s="127">
        <v>49.41</v>
      </c>
      <c r="G97" s="15">
        <f t="shared" si="11"/>
        <v>768.98</v>
      </c>
      <c r="H97" s="15">
        <f t="shared" si="15"/>
        <v>845.87800000000004</v>
      </c>
      <c r="I97" s="174">
        <f t="shared" si="17"/>
        <v>26680</v>
      </c>
      <c r="J97" s="175">
        <f t="shared" si="12"/>
        <v>20516386.400000002</v>
      </c>
      <c r="K97" s="175">
        <f t="shared" si="13"/>
        <v>21952533.448000003</v>
      </c>
      <c r="L97" s="176">
        <f t="shared" si="10"/>
        <v>45500</v>
      </c>
      <c r="M97" s="175">
        <f t="shared" si="14"/>
        <v>2706809.6</v>
      </c>
      <c r="N97" s="9"/>
      <c r="O97" s="2"/>
      <c r="P97" s="2"/>
    </row>
    <row r="98" spans="1:16" ht="16.5" x14ac:dyDescent="0.3">
      <c r="A98" s="124">
        <v>97</v>
      </c>
      <c r="B98" s="124">
        <v>1401</v>
      </c>
      <c r="C98" s="124">
        <v>14</v>
      </c>
      <c r="D98" s="124" t="s">
        <v>97</v>
      </c>
      <c r="E98" s="127">
        <v>1003.74</v>
      </c>
      <c r="F98" s="127">
        <v>58</v>
      </c>
      <c r="G98" s="15">
        <f t="shared" si="11"/>
        <v>1061.74</v>
      </c>
      <c r="H98" s="15">
        <f t="shared" si="15"/>
        <v>1167.9140000000002</v>
      </c>
      <c r="I98" s="174">
        <f>I97+120</f>
        <v>26800</v>
      </c>
      <c r="J98" s="175">
        <f t="shared" si="12"/>
        <v>28454632</v>
      </c>
      <c r="K98" s="175">
        <f t="shared" si="13"/>
        <v>30446456.240000002</v>
      </c>
      <c r="L98" s="176">
        <f t="shared" si="10"/>
        <v>63500</v>
      </c>
      <c r="M98" s="175">
        <f t="shared" si="14"/>
        <v>3737324.8000000007</v>
      </c>
      <c r="N98" s="9"/>
      <c r="O98" s="2"/>
      <c r="P98" s="2"/>
    </row>
    <row r="99" spans="1:16" ht="16.5" x14ac:dyDescent="0.3">
      <c r="A99" s="124">
        <v>98</v>
      </c>
      <c r="B99" s="124">
        <v>1402</v>
      </c>
      <c r="C99" s="124">
        <v>14</v>
      </c>
      <c r="D99" s="124" t="s">
        <v>97</v>
      </c>
      <c r="E99" s="127">
        <v>1003.74</v>
      </c>
      <c r="F99" s="127">
        <v>58</v>
      </c>
      <c r="G99" s="15">
        <f t="shared" si="11"/>
        <v>1061.74</v>
      </c>
      <c r="H99" s="15">
        <f t="shared" si="15"/>
        <v>1167.9140000000002</v>
      </c>
      <c r="I99" s="174">
        <f t="shared" ref="I99:I103" si="18">I98</f>
        <v>26800</v>
      </c>
      <c r="J99" s="175">
        <f t="shared" si="12"/>
        <v>28454632</v>
      </c>
      <c r="K99" s="175">
        <f t="shared" si="13"/>
        <v>30446456.240000002</v>
      </c>
      <c r="L99" s="176">
        <f t="shared" si="10"/>
        <v>63500</v>
      </c>
      <c r="M99" s="175">
        <f t="shared" si="14"/>
        <v>3737324.8000000007</v>
      </c>
      <c r="N99" s="9"/>
      <c r="O99" s="2"/>
      <c r="P99" s="2"/>
    </row>
    <row r="100" spans="1:16" ht="16.5" x14ac:dyDescent="0.3">
      <c r="A100" s="124">
        <v>99</v>
      </c>
      <c r="B100" s="124">
        <v>1405</v>
      </c>
      <c r="C100" s="124">
        <v>14</v>
      </c>
      <c r="D100" s="124" t="s">
        <v>26</v>
      </c>
      <c r="E100" s="127">
        <v>628</v>
      </c>
      <c r="F100" s="127">
        <v>25</v>
      </c>
      <c r="G100" s="15">
        <f t="shared" si="11"/>
        <v>653</v>
      </c>
      <c r="H100" s="15">
        <f t="shared" si="15"/>
        <v>718.30000000000007</v>
      </c>
      <c r="I100" s="174">
        <f t="shared" si="18"/>
        <v>26800</v>
      </c>
      <c r="J100" s="175">
        <f t="shared" si="12"/>
        <v>17500400</v>
      </c>
      <c r="K100" s="175">
        <f t="shared" si="13"/>
        <v>18725428</v>
      </c>
      <c r="L100" s="176">
        <f t="shared" si="10"/>
        <v>39000</v>
      </c>
      <c r="M100" s="175">
        <f t="shared" si="14"/>
        <v>2298560</v>
      </c>
      <c r="N100" s="9"/>
      <c r="O100" s="2"/>
      <c r="P100" s="2"/>
    </row>
    <row r="101" spans="1:16" ht="16.5" x14ac:dyDescent="0.3">
      <c r="A101" s="124">
        <v>100</v>
      </c>
      <c r="B101" s="124">
        <v>1406</v>
      </c>
      <c r="C101" s="124">
        <v>14</v>
      </c>
      <c r="D101" s="124" t="s">
        <v>26</v>
      </c>
      <c r="E101" s="127">
        <v>719.57</v>
      </c>
      <c r="F101" s="127">
        <v>49</v>
      </c>
      <c r="G101" s="15">
        <f t="shared" si="11"/>
        <v>768.57</v>
      </c>
      <c r="H101" s="15">
        <f t="shared" si="15"/>
        <v>845.42700000000013</v>
      </c>
      <c r="I101" s="174">
        <f t="shared" si="18"/>
        <v>26800</v>
      </c>
      <c r="J101" s="175">
        <f t="shared" si="12"/>
        <v>20597676</v>
      </c>
      <c r="K101" s="175">
        <f t="shared" si="13"/>
        <v>22039513.32</v>
      </c>
      <c r="L101" s="176">
        <f t="shared" si="10"/>
        <v>46000</v>
      </c>
      <c r="M101" s="175">
        <f t="shared" si="14"/>
        <v>2705366.4000000004</v>
      </c>
      <c r="N101" s="9"/>
      <c r="O101" s="2"/>
      <c r="P101" s="2"/>
    </row>
    <row r="102" spans="1:16" ht="16.5" x14ac:dyDescent="0.3">
      <c r="A102" s="124">
        <v>101</v>
      </c>
      <c r="B102" s="124">
        <v>1501</v>
      </c>
      <c r="C102" s="124">
        <v>15</v>
      </c>
      <c r="D102" s="124" t="s">
        <v>97</v>
      </c>
      <c r="E102" s="127">
        <v>1003.74</v>
      </c>
      <c r="F102" s="127">
        <v>57.59</v>
      </c>
      <c r="G102" s="15">
        <f t="shared" si="11"/>
        <v>1061.33</v>
      </c>
      <c r="H102" s="15">
        <f t="shared" si="15"/>
        <v>1167.463</v>
      </c>
      <c r="I102" s="174">
        <f t="shared" si="18"/>
        <v>26800</v>
      </c>
      <c r="J102" s="175">
        <f t="shared" si="12"/>
        <v>28443643.999999996</v>
      </c>
      <c r="K102" s="175">
        <f t="shared" si="13"/>
        <v>30434699.079999998</v>
      </c>
      <c r="L102" s="176">
        <f t="shared" si="10"/>
        <v>63500</v>
      </c>
      <c r="M102" s="175">
        <f t="shared" si="14"/>
        <v>3735881.6</v>
      </c>
      <c r="N102" s="9"/>
      <c r="O102" s="2"/>
      <c r="P102" s="2"/>
    </row>
    <row r="103" spans="1:16" ht="16.5" x14ac:dyDescent="0.3">
      <c r="A103" s="124">
        <v>102</v>
      </c>
      <c r="B103" s="124">
        <v>1502</v>
      </c>
      <c r="C103" s="124">
        <v>15</v>
      </c>
      <c r="D103" s="124" t="s">
        <v>97</v>
      </c>
      <c r="E103" s="127">
        <v>1003.74</v>
      </c>
      <c r="F103" s="127">
        <v>57.59</v>
      </c>
      <c r="G103" s="15">
        <f t="shared" si="11"/>
        <v>1061.33</v>
      </c>
      <c r="H103" s="15">
        <f t="shared" si="15"/>
        <v>1167.463</v>
      </c>
      <c r="I103" s="174">
        <f t="shared" si="18"/>
        <v>26800</v>
      </c>
      <c r="J103" s="175">
        <f t="shared" si="12"/>
        <v>28443643.999999996</v>
      </c>
      <c r="K103" s="175">
        <f t="shared" si="13"/>
        <v>30434699.079999998</v>
      </c>
      <c r="L103" s="176">
        <f t="shared" si="10"/>
        <v>63500</v>
      </c>
      <c r="M103" s="175">
        <f t="shared" si="14"/>
        <v>3735881.6</v>
      </c>
      <c r="N103" s="9"/>
      <c r="O103" s="2"/>
      <c r="P103" s="2"/>
    </row>
    <row r="104" spans="1:16" ht="16.5" x14ac:dyDescent="0.3">
      <c r="A104" s="124">
        <v>103</v>
      </c>
      <c r="B104" s="124">
        <v>1503</v>
      </c>
      <c r="C104" s="124">
        <v>15</v>
      </c>
      <c r="D104" s="124" t="s">
        <v>26</v>
      </c>
      <c r="E104" s="127">
        <v>628.08000000000004</v>
      </c>
      <c r="F104" s="127">
        <v>25.19</v>
      </c>
      <c r="G104" s="15">
        <f t="shared" si="11"/>
        <v>653.2700000000001</v>
      </c>
      <c r="H104" s="15">
        <f t="shared" si="15"/>
        <v>718.59700000000021</v>
      </c>
      <c r="I104" s="174">
        <f>I103+120</f>
        <v>26920</v>
      </c>
      <c r="J104" s="175">
        <f t="shared" si="12"/>
        <v>17586028.400000002</v>
      </c>
      <c r="K104" s="175">
        <f t="shared" si="13"/>
        <v>18817050.388000004</v>
      </c>
      <c r="L104" s="176">
        <f t="shared" si="10"/>
        <v>39000</v>
      </c>
      <c r="M104" s="175">
        <f t="shared" si="14"/>
        <v>2299510.4000000008</v>
      </c>
      <c r="N104" s="9"/>
      <c r="O104" s="2"/>
      <c r="P104" s="2"/>
    </row>
    <row r="105" spans="1:16" ht="16.5" x14ac:dyDescent="0.3">
      <c r="A105" s="124">
        <v>104</v>
      </c>
      <c r="B105" s="124">
        <v>1504</v>
      </c>
      <c r="C105" s="124">
        <v>15</v>
      </c>
      <c r="D105" s="124" t="s">
        <v>26</v>
      </c>
      <c r="E105" s="127">
        <v>628.03</v>
      </c>
      <c r="F105" s="127">
        <v>25.19</v>
      </c>
      <c r="G105" s="15">
        <f t="shared" si="11"/>
        <v>653.22</v>
      </c>
      <c r="H105" s="15">
        <f t="shared" si="15"/>
        <v>718.54200000000014</v>
      </c>
      <c r="I105" s="174">
        <f t="shared" ref="I105:I109" si="19">I104</f>
        <v>26920</v>
      </c>
      <c r="J105" s="175">
        <f t="shared" si="12"/>
        <v>17584682.400000002</v>
      </c>
      <c r="K105" s="175">
        <f t="shared" si="13"/>
        <v>18815610.168000005</v>
      </c>
      <c r="L105" s="176">
        <f t="shared" si="10"/>
        <v>39000</v>
      </c>
      <c r="M105" s="175">
        <f t="shared" si="14"/>
        <v>2299334.4000000004</v>
      </c>
      <c r="N105" s="9"/>
      <c r="O105" s="2"/>
      <c r="P105" s="2"/>
    </row>
    <row r="106" spans="1:16" s="13" customFormat="1" ht="13.5" x14ac:dyDescent="0.25">
      <c r="A106" s="124">
        <v>105</v>
      </c>
      <c r="B106" s="124">
        <v>1505</v>
      </c>
      <c r="C106" s="124">
        <v>15</v>
      </c>
      <c r="D106" s="124" t="s">
        <v>26</v>
      </c>
      <c r="E106" s="127">
        <v>628</v>
      </c>
      <c r="F106" s="127">
        <v>25.19</v>
      </c>
      <c r="G106" s="15">
        <f t="shared" si="11"/>
        <v>653.19000000000005</v>
      </c>
      <c r="H106" s="15">
        <f t="shared" si="15"/>
        <v>718.50900000000013</v>
      </c>
      <c r="I106" s="174">
        <f t="shared" si="19"/>
        <v>26920</v>
      </c>
      <c r="J106" s="175">
        <f t="shared" si="12"/>
        <v>17583874.800000001</v>
      </c>
      <c r="K106" s="175">
        <f t="shared" si="13"/>
        <v>18814746.036000002</v>
      </c>
      <c r="L106" s="176">
        <f t="shared" si="10"/>
        <v>39000</v>
      </c>
      <c r="M106" s="175">
        <f t="shared" si="14"/>
        <v>2299228.8000000003</v>
      </c>
      <c r="O106" s="12"/>
      <c r="P106" s="12"/>
    </row>
    <row r="107" spans="1:16" x14ac:dyDescent="0.25">
      <c r="A107" s="124">
        <v>106</v>
      </c>
      <c r="B107" s="124">
        <v>1506</v>
      </c>
      <c r="C107" s="124">
        <v>15</v>
      </c>
      <c r="D107" s="124" t="s">
        <v>26</v>
      </c>
      <c r="E107" s="127">
        <v>719.57</v>
      </c>
      <c r="F107" s="127">
        <v>49.41</v>
      </c>
      <c r="G107" s="15">
        <f t="shared" si="11"/>
        <v>768.98</v>
      </c>
      <c r="H107" s="15">
        <f t="shared" si="15"/>
        <v>845.87800000000004</v>
      </c>
      <c r="I107" s="174">
        <f t="shared" si="19"/>
        <v>26920</v>
      </c>
      <c r="J107" s="175">
        <f t="shared" si="12"/>
        <v>20700941.600000001</v>
      </c>
      <c r="K107" s="175">
        <f t="shared" si="13"/>
        <v>22150007.512000002</v>
      </c>
      <c r="L107" s="176">
        <f t="shared" si="10"/>
        <v>46000</v>
      </c>
      <c r="M107" s="175">
        <f t="shared" si="14"/>
        <v>2706809.6</v>
      </c>
    </row>
    <row r="108" spans="1:16" x14ac:dyDescent="0.25">
      <c r="A108" s="124">
        <v>107</v>
      </c>
      <c r="B108" s="124">
        <v>1601</v>
      </c>
      <c r="C108" s="124">
        <v>16</v>
      </c>
      <c r="D108" s="124" t="s">
        <v>97</v>
      </c>
      <c r="E108" s="127">
        <v>1003.74</v>
      </c>
      <c r="F108" s="127">
        <v>57.59</v>
      </c>
      <c r="G108" s="15">
        <f t="shared" si="11"/>
        <v>1061.33</v>
      </c>
      <c r="H108" s="15">
        <f t="shared" si="15"/>
        <v>1167.463</v>
      </c>
      <c r="I108" s="174">
        <f>I107+120</f>
        <v>27040</v>
      </c>
      <c r="J108" s="175">
        <f t="shared" si="12"/>
        <v>28698363.199999999</v>
      </c>
      <c r="K108" s="175">
        <f t="shared" si="13"/>
        <v>30707248.624000002</v>
      </c>
      <c r="L108" s="176">
        <f t="shared" si="10"/>
        <v>64000</v>
      </c>
      <c r="M108" s="175">
        <f t="shared" si="14"/>
        <v>3735881.6</v>
      </c>
    </row>
    <row r="109" spans="1:16" x14ac:dyDescent="0.25">
      <c r="A109" s="124">
        <v>108</v>
      </c>
      <c r="B109" s="124">
        <v>1602</v>
      </c>
      <c r="C109" s="124">
        <v>16</v>
      </c>
      <c r="D109" s="124" t="s">
        <v>97</v>
      </c>
      <c r="E109" s="127">
        <v>1003.74</v>
      </c>
      <c r="F109" s="127">
        <v>57.59</v>
      </c>
      <c r="G109" s="15">
        <f t="shared" si="11"/>
        <v>1061.33</v>
      </c>
      <c r="H109" s="15">
        <f t="shared" si="15"/>
        <v>1167.463</v>
      </c>
      <c r="I109" s="174">
        <f t="shared" ref="I109:I113" si="20">I108</f>
        <v>27040</v>
      </c>
      <c r="J109" s="175">
        <f t="shared" si="12"/>
        <v>28698363.199999999</v>
      </c>
      <c r="K109" s="175">
        <f t="shared" si="13"/>
        <v>30707248.624000002</v>
      </c>
      <c r="L109" s="176">
        <f t="shared" si="10"/>
        <v>64000</v>
      </c>
      <c r="M109" s="175">
        <f t="shared" si="14"/>
        <v>3735881.6</v>
      </c>
    </row>
    <row r="110" spans="1:16" x14ac:dyDescent="0.25">
      <c r="A110" s="124">
        <v>109</v>
      </c>
      <c r="B110" s="124">
        <v>1603</v>
      </c>
      <c r="C110" s="124">
        <v>16</v>
      </c>
      <c r="D110" s="124" t="s">
        <v>26</v>
      </c>
      <c r="E110" s="127">
        <v>628.08000000000004</v>
      </c>
      <c r="F110" s="127">
        <v>25.19</v>
      </c>
      <c r="G110" s="15">
        <f t="shared" si="11"/>
        <v>653.2700000000001</v>
      </c>
      <c r="H110" s="15">
        <f t="shared" si="15"/>
        <v>718.59700000000021</v>
      </c>
      <c r="I110" s="174">
        <f t="shared" si="20"/>
        <v>27040</v>
      </c>
      <c r="J110" s="175">
        <f t="shared" si="12"/>
        <v>17664420.800000001</v>
      </c>
      <c r="K110" s="175">
        <f t="shared" si="13"/>
        <v>18900930.256000001</v>
      </c>
      <c r="L110" s="176">
        <f t="shared" si="10"/>
        <v>39500</v>
      </c>
      <c r="M110" s="175">
        <f t="shared" si="14"/>
        <v>2299510.4000000008</v>
      </c>
    </row>
    <row r="111" spans="1:16" x14ac:dyDescent="0.25">
      <c r="A111" s="124">
        <v>110</v>
      </c>
      <c r="B111" s="124">
        <v>1604</v>
      </c>
      <c r="C111" s="124">
        <v>16</v>
      </c>
      <c r="D111" s="124" t="s">
        <v>26</v>
      </c>
      <c r="E111" s="127">
        <v>628.03</v>
      </c>
      <c r="F111" s="127">
        <v>25.19</v>
      </c>
      <c r="G111" s="15">
        <f t="shared" si="11"/>
        <v>653.22</v>
      </c>
      <c r="H111" s="15">
        <f t="shared" si="15"/>
        <v>718.54200000000014</v>
      </c>
      <c r="I111" s="174">
        <f t="shared" si="20"/>
        <v>27040</v>
      </c>
      <c r="J111" s="175">
        <f t="shared" si="12"/>
        <v>17663068.800000001</v>
      </c>
      <c r="K111" s="175">
        <f t="shared" si="13"/>
        <v>18899483.616</v>
      </c>
      <c r="L111" s="176">
        <f t="shared" si="10"/>
        <v>39500</v>
      </c>
      <c r="M111" s="175">
        <f t="shared" si="14"/>
        <v>2299334.4000000004</v>
      </c>
    </row>
    <row r="112" spans="1:16" x14ac:dyDescent="0.25">
      <c r="A112" s="124">
        <v>111</v>
      </c>
      <c r="B112" s="124">
        <v>1605</v>
      </c>
      <c r="C112" s="124">
        <v>16</v>
      </c>
      <c r="D112" s="124" t="s">
        <v>26</v>
      </c>
      <c r="E112" s="127">
        <v>628</v>
      </c>
      <c r="F112" s="127">
        <v>25.19</v>
      </c>
      <c r="G112" s="15">
        <f t="shared" si="11"/>
        <v>653.19000000000005</v>
      </c>
      <c r="H112" s="15">
        <f t="shared" si="15"/>
        <v>718.50900000000013</v>
      </c>
      <c r="I112" s="174">
        <f t="shared" si="20"/>
        <v>27040</v>
      </c>
      <c r="J112" s="175">
        <f t="shared" si="12"/>
        <v>17662257.600000001</v>
      </c>
      <c r="K112" s="175">
        <f t="shared" si="13"/>
        <v>18898615.632000003</v>
      </c>
      <c r="L112" s="176">
        <f t="shared" si="10"/>
        <v>39500</v>
      </c>
      <c r="M112" s="175">
        <f t="shared" si="14"/>
        <v>2299228.8000000003</v>
      </c>
    </row>
    <row r="113" spans="1:13" x14ac:dyDescent="0.25">
      <c r="A113" s="124">
        <v>112</v>
      </c>
      <c r="B113" s="124">
        <v>1606</v>
      </c>
      <c r="C113" s="124">
        <v>16</v>
      </c>
      <c r="D113" s="124" t="s">
        <v>26</v>
      </c>
      <c r="E113" s="127">
        <v>719.57</v>
      </c>
      <c r="F113" s="127">
        <v>49.41</v>
      </c>
      <c r="G113" s="15">
        <f t="shared" si="11"/>
        <v>768.98</v>
      </c>
      <c r="H113" s="15">
        <f t="shared" si="15"/>
        <v>845.87800000000004</v>
      </c>
      <c r="I113" s="174">
        <f t="shared" si="20"/>
        <v>27040</v>
      </c>
      <c r="J113" s="175">
        <f t="shared" si="12"/>
        <v>20793219.199999999</v>
      </c>
      <c r="K113" s="175">
        <f t="shared" si="13"/>
        <v>22248744.544</v>
      </c>
      <c r="L113" s="176">
        <f t="shared" si="10"/>
        <v>46500</v>
      </c>
      <c r="M113" s="175">
        <f t="shared" si="14"/>
        <v>2706809.6</v>
      </c>
    </row>
    <row r="114" spans="1:13" x14ac:dyDescent="0.25">
      <c r="A114" s="124">
        <v>113</v>
      </c>
      <c r="B114" s="124">
        <v>1701</v>
      </c>
      <c r="C114" s="124">
        <v>17</v>
      </c>
      <c r="D114" s="124" t="s">
        <v>97</v>
      </c>
      <c r="E114" s="127">
        <v>1003.74</v>
      </c>
      <c r="F114" s="127">
        <v>57.59</v>
      </c>
      <c r="G114" s="15">
        <f t="shared" si="11"/>
        <v>1061.33</v>
      </c>
      <c r="H114" s="15">
        <f t="shared" si="15"/>
        <v>1167.463</v>
      </c>
      <c r="I114" s="174">
        <f>I113+120</f>
        <v>27160</v>
      </c>
      <c r="J114" s="175">
        <f t="shared" si="12"/>
        <v>28825722.799999997</v>
      </c>
      <c r="K114" s="175">
        <f t="shared" si="13"/>
        <v>30843523.395999998</v>
      </c>
      <c r="L114" s="176">
        <f t="shared" si="10"/>
        <v>64500</v>
      </c>
      <c r="M114" s="175">
        <f t="shared" si="14"/>
        <v>3735881.6</v>
      </c>
    </row>
    <row r="115" spans="1:13" x14ac:dyDescent="0.25">
      <c r="A115" s="124">
        <v>114</v>
      </c>
      <c r="B115" s="124">
        <v>1702</v>
      </c>
      <c r="C115" s="124">
        <v>17</v>
      </c>
      <c r="D115" s="124" t="s">
        <v>97</v>
      </c>
      <c r="E115" s="127">
        <v>1003.74</v>
      </c>
      <c r="F115" s="127">
        <v>57.59</v>
      </c>
      <c r="G115" s="15">
        <f t="shared" si="11"/>
        <v>1061.33</v>
      </c>
      <c r="H115" s="15">
        <f t="shared" si="15"/>
        <v>1167.463</v>
      </c>
      <c r="I115" s="174">
        <f t="shared" ref="I115:I178" si="21">I114</f>
        <v>27160</v>
      </c>
      <c r="J115" s="175">
        <f t="shared" si="12"/>
        <v>28825722.799999997</v>
      </c>
      <c r="K115" s="175">
        <f t="shared" si="13"/>
        <v>30843523.395999998</v>
      </c>
      <c r="L115" s="176">
        <f t="shared" si="10"/>
        <v>64500</v>
      </c>
      <c r="M115" s="175">
        <f t="shared" si="14"/>
        <v>3735881.6</v>
      </c>
    </row>
    <row r="116" spans="1:13" x14ac:dyDescent="0.25">
      <c r="A116" s="124">
        <v>115</v>
      </c>
      <c r="B116" s="124">
        <v>1703</v>
      </c>
      <c r="C116" s="124">
        <v>17</v>
      </c>
      <c r="D116" s="124" t="s">
        <v>26</v>
      </c>
      <c r="E116" s="127">
        <v>628.08000000000004</v>
      </c>
      <c r="F116" s="127">
        <v>25.19</v>
      </c>
      <c r="G116" s="15">
        <f t="shared" si="11"/>
        <v>653.2700000000001</v>
      </c>
      <c r="H116" s="15">
        <f t="shared" si="15"/>
        <v>718.59700000000021</v>
      </c>
      <c r="I116" s="174">
        <f t="shared" si="21"/>
        <v>27160</v>
      </c>
      <c r="J116" s="175">
        <f t="shared" si="12"/>
        <v>17742813.200000003</v>
      </c>
      <c r="K116" s="175">
        <f t="shared" si="13"/>
        <v>18984810.124000005</v>
      </c>
      <c r="L116" s="176">
        <f t="shared" si="10"/>
        <v>39500</v>
      </c>
      <c r="M116" s="175">
        <f t="shared" si="14"/>
        <v>2299510.4000000008</v>
      </c>
    </row>
    <row r="117" spans="1:13" x14ac:dyDescent="0.25">
      <c r="A117" s="124">
        <v>116</v>
      </c>
      <c r="B117" s="124">
        <v>1704</v>
      </c>
      <c r="C117" s="124">
        <v>17</v>
      </c>
      <c r="D117" s="124" t="s">
        <v>26</v>
      </c>
      <c r="E117" s="127">
        <v>628.03</v>
      </c>
      <c r="F117" s="127">
        <v>25.19</v>
      </c>
      <c r="G117" s="15">
        <f t="shared" si="11"/>
        <v>653.22</v>
      </c>
      <c r="H117" s="15">
        <f t="shared" si="15"/>
        <v>718.54200000000014</v>
      </c>
      <c r="I117" s="174">
        <f t="shared" si="21"/>
        <v>27160</v>
      </c>
      <c r="J117" s="175">
        <f t="shared" si="12"/>
        <v>17741455.199999999</v>
      </c>
      <c r="K117" s="175">
        <f t="shared" si="13"/>
        <v>18983357.063999999</v>
      </c>
      <c r="L117" s="176">
        <f t="shared" si="10"/>
        <v>39500</v>
      </c>
      <c r="M117" s="175">
        <f t="shared" si="14"/>
        <v>2299334.4000000004</v>
      </c>
    </row>
    <row r="118" spans="1:13" x14ac:dyDescent="0.25">
      <c r="A118" s="124">
        <v>117</v>
      </c>
      <c r="B118" s="124">
        <v>1705</v>
      </c>
      <c r="C118" s="124">
        <v>17</v>
      </c>
      <c r="D118" s="124" t="s">
        <v>26</v>
      </c>
      <c r="E118" s="127">
        <v>628</v>
      </c>
      <c r="F118" s="127">
        <v>25.19</v>
      </c>
      <c r="G118" s="15">
        <f t="shared" si="11"/>
        <v>653.19000000000005</v>
      </c>
      <c r="H118" s="15">
        <f t="shared" si="15"/>
        <v>718.50900000000013</v>
      </c>
      <c r="I118" s="174">
        <f t="shared" si="21"/>
        <v>27160</v>
      </c>
      <c r="J118" s="175">
        <f t="shared" si="12"/>
        <v>17740640.400000002</v>
      </c>
      <c r="K118" s="175">
        <f t="shared" si="13"/>
        <v>18982485.228000004</v>
      </c>
      <c r="L118" s="176">
        <f t="shared" si="10"/>
        <v>39500</v>
      </c>
      <c r="M118" s="175">
        <f t="shared" si="14"/>
        <v>2299228.8000000003</v>
      </c>
    </row>
    <row r="119" spans="1:13" x14ac:dyDescent="0.25">
      <c r="A119" s="124">
        <v>118</v>
      </c>
      <c r="B119" s="124">
        <v>1706</v>
      </c>
      <c r="C119" s="124">
        <v>17</v>
      </c>
      <c r="D119" s="124" t="s">
        <v>26</v>
      </c>
      <c r="E119" s="127">
        <v>719.57</v>
      </c>
      <c r="F119" s="127">
        <v>49.41</v>
      </c>
      <c r="G119" s="15">
        <f t="shared" si="11"/>
        <v>768.98</v>
      </c>
      <c r="H119" s="15">
        <f t="shared" si="15"/>
        <v>845.87800000000004</v>
      </c>
      <c r="I119" s="174">
        <f t="shared" si="21"/>
        <v>27160</v>
      </c>
      <c r="J119" s="175">
        <f t="shared" si="12"/>
        <v>20885496.800000001</v>
      </c>
      <c r="K119" s="175">
        <f t="shared" si="13"/>
        <v>22347481.576000001</v>
      </c>
      <c r="L119" s="176">
        <f t="shared" si="10"/>
        <v>46500</v>
      </c>
      <c r="M119" s="175">
        <f t="shared" si="14"/>
        <v>2706809.6</v>
      </c>
    </row>
    <row r="120" spans="1:13" x14ac:dyDescent="0.25">
      <c r="A120" s="124">
        <v>119</v>
      </c>
      <c r="B120" s="124">
        <v>1801</v>
      </c>
      <c r="C120" s="124">
        <v>18</v>
      </c>
      <c r="D120" s="124" t="s">
        <v>97</v>
      </c>
      <c r="E120" s="127">
        <v>1003.74</v>
      </c>
      <c r="F120" s="124">
        <v>58</v>
      </c>
      <c r="G120" s="15">
        <f t="shared" si="11"/>
        <v>1061.74</v>
      </c>
      <c r="H120" s="15">
        <f t="shared" si="15"/>
        <v>1167.9140000000002</v>
      </c>
      <c r="I120" s="174">
        <f>I119+120</f>
        <v>27280</v>
      </c>
      <c r="J120" s="175">
        <f t="shared" si="12"/>
        <v>28964267.199999999</v>
      </c>
      <c r="K120" s="175">
        <f t="shared" si="13"/>
        <v>30991765.903999999</v>
      </c>
      <c r="L120" s="176">
        <f t="shared" si="10"/>
        <v>64500</v>
      </c>
      <c r="M120" s="175">
        <f t="shared" si="14"/>
        <v>3737324.8000000007</v>
      </c>
    </row>
    <row r="121" spans="1:13" x14ac:dyDescent="0.25">
      <c r="A121" s="124">
        <v>120</v>
      </c>
      <c r="B121" s="124">
        <v>1802</v>
      </c>
      <c r="C121" s="124">
        <v>18</v>
      </c>
      <c r="D121" s="124" t="s">
        <v>97</v>
      </c>
      <c r="E121" s="127">
        <v>1003.74</v>
      </c>
      <c r="F121" s="124">
        <v>58</v>
      </c>
      <c r="G121" s="15">
        <f t="shared" si="11"/>
        <v>1061.74</v>
      </c>
      <c r="H121" s="15">
        <f t="shared" si="15"/>
        <v>1167.9140000000002</v>
      </c>
      <c r="I121" s="174">
        <f t="shared" si="21"/>
        <v>27280</v>
      </c>
      <c r="J121" s="175">
        <f t="shared" si="12"/>
        <v>28964267.199999999</v>
      </c>
      <c r="K121" s="175">
        <f t="shared" si="13"/>
        <v>30991765.903999999</v>
      </c>
      <c r="L121" s="176">
        <f t="shared" si="10"/>
        <v>64500</v>
      </c>
      <c r="M121" s="175">
        <f t="shared" si="14"/>
        <v>3737324.8000000007</v>
      </c>
    </row>
    <row r="122" spans="1:13" x14ac:dyDescent="0.25">
      <c r="A122" s="124">
        <v>121</v>
      </c>
      <c r="B122" s="124">
        <v>1805</v>
      </c>
      <c r="C122" s="124">
        <v>18</v>
      </c>
      <c r="D122" s="124" t="s">
        <v>26</v>
      </c>
      <c r="E122" s="127">
        <v>628</v>
      </c>
      <c r="F122" s="124">
        <v>25</v>
      </c>
      <c r="G122" s="15">
        <f t="shared" si="11"/>
        <v>653</v>
      </c>
      <c r="H122" s="15">
        <f t="shared" si="15"/>
        <v>718.30000000000007</v>
      </c>
      <c r="I122" s="174">
        <f t="shared" si="21"/>
        <v>27280</v>
      </c>
      <c r="J122" s="175">
        <f t="shared" si="12"/>
        <v>17813840</v>
      </c>
      <c r="K122" s="175">
        <f t="shared" si="13"/>
        <v>19060808.800000001</v>
      </c>
      <c r="L122" s="176">
        <f t="shared" si="10"/>
        <v>39500</v>
      </c>
      <c r="M122" s="175">
        <f t="shared" si="14"/>
        <v>2298560</v>
      </c>
    </row>
    <row r="123" spans="1:13" x14ac:dyDescent="0.25">
      <c r="A123" s="124">
        <v>122</v>
      </c>
      <c r="B123" s="124">
        <v>1806</v>
      </c>
      <c r="C123" s="124">
        <v>18</v>
      </c>
      <c r="D123" s="124" t="s">
        <v>26</v>
      </c>
      <c r="E123" s="127">
        <v>719.57</v>
      </c>
      <c r="F123" s="124">
        <v>49</v>
      </c>
      <c r="G123" s="15">
        <f t="shared" si="11"/>
        <v>768.57</v>
      </c>
      <c r="H123" s="15">
        <f t="shared" si="15"/>
        <v>845.42700000000013</v>
      </c>
      <c r="I123" s="174">
        <f t="shared" si="21"/>
        <v>27280</v>
      </c>
      <c r="J123" s="175">
        <f t="shared" si="12"/>
        <v>20966589.600000001</v>
      </c>
      <c r="K123" s="175">
        <f t="shared" si="13"/>
        <v>22434250.872000001</v>
      </c>
      <c r="L123" s="176">
        <f t="shared" si="10"/>
        <v>46500</v>
      </c>
      <c r="M123" s="175">
        <f t="shared" si="14"/>
        <v>2705366.4000000004</v>
      </c>
    </row>
    <row r="124" spans="1:13" x14ac:dyDescent="0.25">
      <c r="A124" s="124">
        <v>123</v>
      </c>
      <c r="B124" s="124">
        <v>1901</v>
      </c>
      <c r="C124" s="124">
        <v>19</v>
      </c>
      <c r="D124" s="124" t="s">
        <v>97</v>
      </c>
      <c r="E124" s="127">
        <v>1003.74</v>
      </c>
      <c r="F124" s="127">
        <v>57.59</v>
      </c>
      <c r="G124" s="15">
        <f t="shared" si="11"/>
        <v>1061.33</v>
      </c>
      <c r="H124" s="15">
        <f t="shared" si="15"/>
        <v>1167.463</v>
      </c>
      <c r="I124" s="174">
        <f>I123+120</f>
        <v>27400</v>
      </c>
      <c r="J124" s="175">
        <f t="shared" si="12"/>
        <v>29080441.999999996</v>
      </c>
      <c r="K124" s="175">
        <f t="shared" si="13"/>
        <v>31116072.939999998</v>
      </c>
      <c r="L124" s="176">
        <f t="shared" si="10"/>
        <v>65000</v>
      </c>
      <c r="M124" s="175">
        <f t="shared" si="14"/>
        <v>3735881.6</v>
      </c>
    </row>
    <row r="125" spans="1:13" x14ac:dyDescent="0.25">
      <c r="A125" s="124">
        <v>124</v>
      </c>
      <c r="B125" s="124">
        <v>1902</v>
      </c>
      <c r="C125" s="124">
        <v>19</v>
      </c>
      <c r="D125" s="124" t="s">
        <v>97</v>
      </c>
      <c r="E125" s="127">
        <v>1003.74</v>
      </c>
      <c r="F125" s="127">
        <v>57.59</v>
      </c>
      <c r="G125" s="15">
        <f t="shared" si="11"/>
        <v>1061.33</v>
      </c>
      <c r="H125" s="15">
        <f t="shared" si="15"/>
        <v>1167.463</v>
      </c>
      <c r="I125" s="174">
        <f t="shared" si="21"/>
        <v>27400</v>
      </c>
      <c r="J125" s="175">
        <f t="shared" si="12"/>
        <v>29080441.999999996</v>
      </c>
      <c r="K125" s="175">
        <f t="shared" si="13"/>
        <v>31116072.939999998</v>
      </c>
      <c r="L125" s="176">
        <f t="shared" si="10"/>
        <v>65000</v>
      </c>
      <c r="M125" s="175">
        <f t="shared" si="14"/>
        <v>3735881.6</v>
      </c>
    </row>
    <row r="126" spans="1:13" x14ac:dyDescent="0.25">
      <c r="A126" s="124">
        <v>125</v>
      </c>
      <c r="B126" s="124">
        <v>1903</v>
      </c>
      <c r="C126" s="124">
        <v>19</v>
      </c>
      <c r="D126" s="124" t="s">
        <v>26</v>
      </c>
      <c r="E126" s="127">
        <v>628.08000000000004</v>
      </c>
      <c r="F126" s="127">
        <v>25.19</v>
      </c>
      <c r="G126" s="15">
        <f t="shared" si="11"/>
        <v>653.2700000000001</v>
      </c>
      <c r="H126" s="15">
        <f t="shared" si="15"/>
        <v>718.59700000000021</v>
      </c>
      <c r="I126" s="174">
        <f t="shared" si="21"/>
        <v>27400</v>
      </c>
      <c r="J126" s="175">
        <f t="shared" si="12"/>
        <v>17899598.000000004</v>
      </c>
      <c r="K126" s="175">
        <f t="shared" si="13"/>
        <v>19152569.860000007</v>
      </c>
      <c r="L126" s="176">
        <f t="shared" si="10"/>
        <v>40000</v>
      </c>
      <c r="M126" s="175">
        <f t="shared" si="14"/>
        <v>2299510.4000000008</v>
      </c>
    </row>
    <row r="127" spans="1:13" x14ac:dyDescent="0.25">
      <c r="A127" s="124">
        <v>126</v>
      </c>
      <c r="B127" s="124">
        <v>1904</v>
      </c>
      <c r="C127" s="124">
        <v>19</v>
      </c>
      <c r="D127" s="124" t="s">
        <v>26</v>
      </c>
      <c r="E127" s="127">
        <v>628.03</v>
      </c>
      <c r="F127" s="127">
        <v>25.19</v>
      </c>
      <c r="G127" s="15">
        <f t="shared" si="11"/>
        <v>653.22</v>
      </c>
      <c r="H127" s="15">
        <f t="shared" si="15"/>
        <v>718.54200000000014</v>
      </c>
      <c r="I127" s="174">
        <f t="shared" si="21"/>
        <v>27400</v>
      </c>
      <c r="J127" s="175">
        <f t="shared" si="12"/>
        <v>17898228</v>
      </c>
      <c r="K127" s="175">
        <f t="shared" si="13"/>
        <v>19151103.960000001</v>
      </c>
      <c r="L127" s="176">
        <f t="shared" si="10"/>
        <v>40000</v>
      </c>
      <c r="M127" s="175">
        <f t="shared" si="14"/>
        <v>2299334.4000000004</v>
      </c>
    </row>
    <row r="128" spans="1:13" x14ac:dyDescent="0.25">
      <c r="A128" s="124">
        <v>127</v>
      </c>
      <c r="B128" s="124">
        <v>1905</v>
      </c>
      <c r="C128" s="124">
        <v>19</v>
      </c>
      <c r="D128" s="124" t="s">
        <v>26</v>
      </c>
      <c r="E128" s="127">
        <v>628</v>
      </c>
      <c r="F128" s="127">
        <v>25.19</v>
      </c>
      <c r="G128" s="15">
        <f t="shared" si="11"/>
        <v>653.19000000000005</v>
      </c>
      <c r="H128" s="15">
        <f t="shared" si="15"/>
        <v>718.50900000000013</v>
      </c>
      <c r="I128" s="174">
        <f t="shared" si="21"/>
        <v>27400</v>
      </c>
      <c r="J128" s="175">
        <f t="shared" si="12"/>
        <v>17897406</v>
      </c>
      <c r="K128" s="175">
        <f t="shared" si="13"/>
        <v>19150224.420000002</v>
      </c>
      <c r="L128" s="176">
        <f t="shared" si="10"/>
        <v>40000</v>
      </c>
      <c r="M128" s="175">
        <f t="shared" si="14"/>
        <v>2299228.8000000003</v>
      </c>
    </row>
    <row r="129" spans="1:13" x14ac:dyDescent="0.25">
      <c r="A129" s="124">
        <v>128</v>
      </c>
      <c r="B129" s="124">
        <v>1906</v>
      </c>
      <c r="C129" s="124">
        <v>19</v>
      </c>
      <c r="D129" s="124" t="s">
        <v>26</v>
      </c>
      <c r="E129" s="127">
        <v>719.57</v>
      </c>
      <c r="F129" s="127">
        <v>49.41</v>
      </c>
      <c r="G129" s="15">
        <f t="shared" si="11"/>
        <v>768.98</v>
      </c>
      <c r="H129" s="15">
        <f t="shared" si="15"/>
        <v>845.87800000000004</v>
      </c>
      <c r="I129" s="174">
        <f t="shared" si="21"/>
        <v>27400</v>
      </c>
      <c r="J129" s="175">
        <f t="shared" si="12"/>
        <v>21070052</v>
      </c>
      <c r="K129" s="175">
        <f t="shared" si="13"/>
        <v>22544955.640000001</v>
      </c>
      <c r="L129" s="176">
        <f t="shared" si="10"/>
        <v>47000</v>
      </c>
      <c r="M129" s="175">
        <f t="shared" si="14"/>
        <v>2706809.6</v>
      </c>
    </row>
    <row r="130" spans="1:13" x14ac:dyDescent="0.25">
      <c r="A130" s="124">
        <v>129</v>
      </c>
      <c r="B130" s="124">
        <v>2001</v>
      </c>
      <c r="C130" s="124">
        <v>20</v>
      </c>
      <c r="D130" s="124" t="s">
        <v>97</v>
      </c>
      <c r="E130" s="127">
        <v>1003.74</v>
      </c>
      <c r="F130" s="127">
        <v>57.59</v>
      </c>
      <c r="G130" s="15">
        <f t="shared" si="11"/>
        <v>1061.33</v>
      </c>
      <c r="H130" s="15">
        <f t="shared" si="15"/>
        <v>1167.463</v>
      </c>
      <c r="I130" s="174">
        <f>I129+120</f>
        <v>27520</v>
      </c>
      <c r="J130" s="175">
        <f t="shared" si="12"/>
        <v>29207801.599999998</v>
      </c>
      <c r="K130" s="175">
        <f t="shared" si="13"/>
        <v>31252347.712000001</v>
      </c>
      <c r="L130" s="176">
        <f t="shared" ref="L130:L193" si="22">MROUND((K130*0.025/12),500)</f>
        <v>65000</v>
      </c>
      <c r="M130" s="175">
        <f t="shared" si="14"/>
        <v>3735881.6</v>
      </c>
    </row>
    <row r="131" spans="1:13" x14ac:dyDescent="0.25">
      <c r="A131" s="124">
        <v>130</v>
      </c>
      <c r="B131" s="124">
        <v>2002</v>
      </c>
      <c r="C131" s="124">
        <v>20</v>
      </c>
      <c r="D131" s="124" t="s">
        <v>97</v>
      </c>
      <c r="E131" s="127">
        <v>1003.74</v>
      </c>
      <c r="F131" s="127">
        <v>57.59</v>
      </c>
      <c r="G131" s="15">
        <f t="shared" ref="G131:G194" si="23">E131+F131</f>
        <v>1061.33</v>
      </c>
      <c r="H131" s="15">
        <f t="shared" si="15"/>
        <v>1167.463</v>
      </c>
      <c r="I131" s="174">
        <f t="shared" si="21"/>
        <v>27520</v>
      </c>
      <c r="J131" s="175">
        <f t="shared" ref="J131:J194" si="24">G131*I131</f>
        <v>29207801.599999998</v>
      </c>
      <c r="K131" s="175">
        <f t="shared" ref="K131:K194" si="25">J131*1.07</f>
        <v>31252347.712000001</v>
      </c>
      <c r="L131" s="176">
        <f t="shared" si="22"/>
        <v>65000</v>
      </c>
      <c r="M131" s="175">
        <f t="shared" ref="M131:M194" si="26">H131*3200</f>
        <v>3735881.6</v>
      </c>
    </row>
    <row r="132" spans="1:13" x14ac:dyDescent="0.25">
      <c r="A132" s="124">
        <v>131</v>
      </c>
      <c r="B132" s="124">
        <v>2003</v>
      </c>
      <c r="C132" s="124">
        <v>20</v>
      </c>
      <c r="D132" s="124" t="s">
        <v>26</v>
      </c>
      <c r="E132" s="127">
        <v>628.08000000000004</v>
      </c>
      <c r="F132" s="127">
        <v>25.19</v>
      </c>
      <c r="G132" s="15">
        <f t="shared" si="23"/>
        <v>653.2700000000001</v>
      </c>
      <c r="H132" s="15">
        <f t="shared" ref="H132:H195" si="27">G132*1.1</f>
        <v>718.59700000000021</v>
      </c>
      <c r="I132" s="174">
        <f t="shared" si="21"/>
        <v>27520</v>
      </c>
      <c r="J132" s="175">
        <f t="shared" si="24"/>
        <v>17977990.400000002</v>
      </c>
      <c r="K132" s="175">
        <f t="shared" si="25"/>
        <v>19236449.728000004</v>
      </c>
      <c r="L132" s="176">
        <f t="shared" si="22"/>
        <v>40000</v>
      </c>
      <c r="M132" s="175">
        <f t="shared" si="26"/>
        <v>2299510.4000000008</v>
      </c>
    </row>
    <row r="133" spans="1:13" x14ac:dyDescent="0.25">
      <c r="A133" s="124">
        <v>132</v>
      </c>
      <c r="B133" s="124">
        <v>2004</v>
      </c>
      <c r="C133" s="124">
        <v>20</v>
      </c>
      <c r="D133" s="124" t="s">
        <v>26</v>
      </c>
      <c r="E133" s="127">
        <v>628.03</v>
      </c>
      <c r="F133" s="127">
        <v>25.19</v>
      </c>
      <c r="G133" s="15">
        <f t="shared" si="23"/>
        <v>653.22</v>
      </c>
      <c r="H133" s="15">
        <f t="shared" si="27"/>
        <v>718.54200000000014</v>
      </c>
      <c r="I133" s="174">
        <f t="shared" si="21"/>
        <v>27520</v>
      </c>
      <c r="J133" s="175">
        <f t="shared" si="24"/>
        <v>17976614.400000002</v>
      </c>
      <c r="K133" s="175">
        <f t="shared" si="25"/>
        <v>19234977.408000004</v>
      </c>
      <c r="L133" s="176">
        <f t="shared" si="22"/>
        <v>40000</v>
      </c>
      <c r="M133" s="175">
        <f t="shared" si="26"/>
        <v>2299334.4000000004</v>
      </c>
    </row>
    <row r="134" spans="1:13" x14ac:dyDescent="0.25">
      <c r="A134" s="124">
        <v>133</v>
      </c>
      <c r="B134" s="124">
        <v>2005</v>
      </c>
      <c r="C134" s="124">
        <v>20</v>
      </c>
      <c r="D134" s="124" t="s">
        <v>26</v>
      </c>
      <c r="E134" s="127">
        <v>628</v>
      </c>
      <c r="F134" s="127">
        <v>25.19</v>
      </c>
      <c r="G134" s="15">
        <f t="shared" si="23"/>
        <v>653.19000000000005</v>
      </c>
      <c r="H134" s="15">
        <f t="shared" si="27"/>
        <v>718.50900000000013</v>
      </c>
      <c r="I134" s="174">
        <f t="shared" si="21"/>
        <v>27520</v>
      </c>
      <c r="J134" s="175">
        <f t="shared" si="24"/>
        <v>17975788.800000001</v>
      </c>
      <c r="K134" s="175">
        <f t="shared" si="25"/>
        <v>19234094.016000003</v>
      </c>
      <c r="L134" s="176">
        <f t="shared" si="22"/>
        <v>40000</v>
      </c>
      <c r="M134" s="175">
        <f t="shared" si="26"/>
        <v>2299228.8000000003</v>
      </c>
    </row>
    <row r="135" spans="1:13" x14ac:dyDescent="0.25">
      <c r="A135" s="124">
        <v>134</v>
      </c>
      <c r="B135" s="124">
        <v>2006</v>
      </c>
      <c r="C135" s="124">
        <v>20</v>
      </c>
      <c r="D135" s="124" t="s">
        <v>26</v>
      </c>
      <c r="E135" s="127">
        <v>719.57</v>
      </c>
      <c r="F135" s="127">
        <v>49.41</v>
      </c>
      <c r="G135" s="15">
        <f t="shared" si="23"/>
        <v>768.98</v>
      </c>
      <c r="H135" s="15">
        <f t="shared" si="27"/>
        <v>845.87800000000004</v>
      </c>
      <c r="I135" s="174">
        <f t="shared" si="21"/>
        <v>27520</v>
      </c>
      <c r="J135" s="175">
        <f t="shared" si="24"/>
        <v>21162329.600000001</v>
      </c>
      <c r="K135" s="175">
        <f t="shared" si="25"/>
        <v>22643692.672000002</v>
      </c>
      <c r="L135" s="176">
        <f t="shared" si="22"/>
        <v>47000</v>
      </c>
      <c r="M135" s="175">
        <f t="shared" si="26"/>
        <v>2706809.6</v>
      </c>
    </row>
    <row r="136" spans="1:13" x14ac:dyDescent="0.25">
      <c r="A136" s="124">
        <v>135</v>
      </c>
      <c r="B136" s="124">
        <v>2101</v>
      </c>
      <c r="C136" s="124">
        <v>21</v>
      </c>
      <c r="D136" s="124" t="s">
        <v>97</v>
      </c>
      <c r="E136" s="127">
        <v>1003.74</v>
      </c>
      <c r="F136" s="127">
        <v>57.59</v>
      </c>
      <c r="G136" s="15">
        <f t="shared" si="23"/>
        <v>1061.33</v>
      </c>
      <c r="H136" s="15">
        <f t="shared" si="27"/>
        <v>1167.463</v>
      </c>
      <c r="I136" s="174">
        <f>I135+120</f>
        <v>27640</v>
      </c>
      <c r="J136" s="175">
        <f t="shared" si="24"/>
        <v>29335161.199999999</v>
      </c>
      <c r="K136" s="175">
        <f t="shared" si="25"/>
        <v>31388622.484000001</v>
      </c>
      <c r="L136" s="176">
        <f t="shared" si="22"/>
        <v>65500</v>
      </c>
      <c r="M136" s="175">
        <f t="shared" si="26"/>
        <v>3735881.6</v>
      </c>
    </row>
    <row r="137" spans="1:13" x14ac:dyDescent="0.25">
      <c r="A137" s="124">
        <v>136</v>
      </c>
      <c r="B137" s="124">
        <v>2102</v>
      </c>
      <c r="C137" s="124">
        <v>21</v>
      </c>
      <c r="D137" s="124" t="s">
        <v>97</v>
      </c>
      <c r="E137" s="127">
        <v>1003.74</v>
      </c>
      <c r="F137" s="127">
        <v>57.59</v>
      </c>
      <c r="G137" s="15">
        <f t="shared" si="23"/>
        <v>1061.33</v>
      </c>
      <c r="H137" s="15">
        <f t="shared" si="27"/>
        <v>1167.463</v>
      </c>
      <c r="I137" s="174">
        <f t="shared" si="21"/>
        <v>27640</v>
      </c>
      <c r="J137" s="175">
        <f t="shared" si="24"/>
        <v>29335161.199999999</v>
      </c>
      <c r="K137" s="175">
        <f t="shared" si="25"/>
        <v>31388622.484000001</v>
      </c>
      <c r="L137" s="176">
        <f t="shared" si="22"/>
        <v>65500</v>
      </c>
      <c r="M137" s="175">
        <f t="shared" si="26"/>
        <v>3735881.6</v>
      </c>
    </row>
    <row r="138" spans="1:13" x14ac:dyDescent="0.25">
      <c r="A138" s="124">
        <v>137</v>
      </c>
      <c r="B138" s="124">
        <v>2105</v>
      </c>
      <c r="C138" s="124">
        <v>21</v>
      </c>
      <c r="D138" s="124" t="s">
        <v>26</v>
      </c>
      <c r="E138" s="127">
        <v>628</v>
      </c>
      <c r="F138" s="127">
        <v>25.19</v>
      </c>
      <c r="G138" s="15">
        <f t="shared" si="23"/>
        <v>653.19000000000005</v>
      </c>
      <c r="H138" s="15">
        <f t="shared" si="27"/>
        <v>718.50900000000013</v>
      </c>
      <c r="I138" s="174">
        <f t="shared" si="21"/>
        <v>27640</v>
      </c>
      <c r="J138" s="175">
        <f t="shared" si="24"/>
        <v>18054171.600000001</v>
      </c>
      <c r="K138" s="175">
        <f t="shared" si="25"/>
        <v>19317963.612000003</v>
      </c>
      <c r="L138" s="176">
        <f t="shared" si="22"/>
        <v>40000</v>
      </c>
      <c r="M138" s="175">
        <f t="shared" si="26"/>
        <v>2299228.8000000003</v>
      </c>
    </row>
    <row r="139" spans="1:13" x14ac:dyDescent="0.25">
      <c r="A139" s="124">
        <v>138</v>
      </c>
      <c r="B139" s="124">
        <v>2106</v>
      </c>
      <c r="C139" s="124">
        <v>21</v>
      </c>
      <c r="D139" s="124" t="s">
        <v>26</v>
      </c>
      <c r="E139" s="127">
        <v>719.57</v>
      </c>
      <c r="F139" s="127">
        <v>49</v>
      </c>
      <c r="G139" s="15">
        <f t="shared" si="23"/>
        <v>768.57</v>
      </c>
      <c r="H139" s="15">
        <f t="shared" si="27"/>
        <v>845.42700000000013</v>
      </c>
      <c r="I139" s="174">
        <f t="shared" si="21"/>
        <v>27640</v>
      </c>
      <c r="J139" s="175">
        <f t="shared" si="24"/>
        <v>21243274.800000001</v>
      </c>
      <c r="K139" s="175">
        <f t="shared" si="25"/>
        <v>22730304.036000002</v>
      </c>
      <c r="L139" s="176">
        <f t="shared" si="22"/>
        <v>47500</v>
      </c>
      <c r="M139" s="175">
        <f t="shared" si="26"/>
        <v>2705366.4000000004</v>
      </c>
    </row>
    <row r="140" spans="1:13" x14ac:dyDescent="0.25">
      <c r="A140" s="124">
        <v>139</v>
      </c>
      <c r="B140" s="124">
        <v>2201</v>
      </c>
      <c r="C140" s="124">
        <v>22</v>
      </c>
      <c r="D140" s="124" t="s">
        <v>97</v>
      </c>
      <c r="E140" s="127">
        <v>1003.74</v>
      </c>
      <c r="F140" s="127">
        <v>57.59</v>
      </c>
      <c r="G140" s="15">
        <f t="shared" si="23"/>
        <v>1061.33</v>
      </c>
      <c r="H140" s="15">
        <f t="shared" si="27"/>
        <v>1167.463</v>
      </c>
      <c r="I140" s="174">
        <f>I139+120</f>
        <v>27760</v>
      </c>
      <c r="J140" s="175">
        <f t="shared" si="24"/>
        <v>29462520.799999997</v>
      </c>
      <c r="K140" s="175">
        <f t="shared" si="25"/>
        <v>31524897.255999997</v>
      </c>
      <c r="L140" s="176">
        <f t="shared" si="22"/>
        <v>65500</v>
      </c>
      <c r="M140" s="175">
        <f t="shared" si="26"/>
        <v>3735881.6</v>
      </c>
    </row>
    <row r="141" spans="1:13" x14ac:dyDescent="0.25">
      <c r="A141" s="124">
        <v>140</v>
      </c>
      <c r="B141" s="124">
        <v>2202</v>
      </c>
      <c r="C141" s="124">
        <v>22</v>
      </c>
      <c r="D141" s="124" t="s">
        <v>97</v>
      </c>
      <c r="E141" s="127">
        <v>1003.74</v>
      </c>
      <c r="F141" s="127">
        <v>57.59</v>
      </c>
      <c r="G141" s="15">
        <f t="shared" si="23"/>
        <v>1061.33</v>
      </c>
      <c r="H141" s="15">
        <f t="shared" si="27"/>
        <v>1167.463</v>
      </c>
      <c r="I141" s="174">
        <f t="shared" si="21"/>
        <v>27760</v>
      </c>
      <c r="J141" s="175">
        <f t="shared" si="24"/>
        <v>29462520.799999997</v>
      </c>
      <c r="K141" s="175">
        <f t="shared" si="25"/>
        <v>31524897.255999997</v>
      </c>
      <c r="L141" s="176">
        <f t="shared" si="22"/>
        <v>65500</v>
      </c>
      <c r="M141" s="175">
        <f t="shared" si="26"/>
        <v>3735881.6</v>
      </c>
    </row>
    <row r="142" spans="1:13" x14ac:dyDescent="0.25">
      <c r="A142" s="124">
        <v>141</v>
      </c>
      <c r="B142" s="124">
        <v>2203</v>
      </c>
      <c r="C142" s="124">
        <v>22</v>
      </c>
      <c r="D142" s="124" t="s">
        <v>26</v>
      </c>
      <c r="E142" s="127">
        <v>628.08000000000004</v>
      </c>
      <c r="F142" s="127">
        <v>25.19</v>
      </c>
      <c r="G142" s="15">
        <f t="shared" si="23"/>
        <v>653.2700000000001</v>
      </c>
      <c r="H142" s="15">
        <f t="shared" si="27"/>
        <v>718.59700000000021</v>
      </c>
      <c r="I142" s="174">
        <f t="shared" si="21"/>
        <v>27760</v>
      </c>
      <c r="J142" s="175">
        <f t="shared" si="24"/>
        <v>18134775.200000003</v>
      </c>
      <c r="K142" s="175">
        <f t="shared" si="25"/>
        <v>19404209.464000005</v>
      </c>
      <c r="L142" s="176">
        <f t="shared" si="22"/>
        <v>40500</v>
      </c>
      <c r="M142" s="175">
        <f t="shared" si="26"/>
        <v>2299510.4000000008</v>
      </c>
    </row>
    <row r="143" spans="1:13" x14ac:dyDescent="0.25">
      <c r="A143" s="124">
        <v>142</v>
      </c>
      <c r="B143" s="124">
        <v>2204</v>
      </c>
      <c r="C143" s="124">
        <v>22</v>
      </c>
      <c r="D143" s="124" t="s">
        <v>26</v>
      </c>
      <c r="E143" s="127">
        <v>628.03</v>
      </c>
      <c r="F143" s="127">
        <v>25.19</v>
      </c>
      <c r="G143" s="15">
        <f t="shared" si="23"/>
        <v>653.22</v>
      </c>
      <c r="H143" s="15">
        <f t="shared" si="27"/>
        <v>718.54200000000014</v>
      </c>
      <c r="I143" s="174">
        <f t="shared" si="21"/>
        <v>27760</v>
      </c>
      <c r="J143" s="175">
        <f t="shared" si="24"/>
        <v>18133387.199999999</v>
      </c>
      <c r="K143" s="175">
        <f t="shared" si="25"/>
        <v>19402724.304000001</v>
      </c>
      <c r="L143" s="176">
        <f t="shared" si="22"/>
        <v>40500</v>
      </c>
      <c r="M143" s="175">
        <f t="shared" si="26"/>
        <v>2299334.4000000004</v>
      </c>
    </row>
    <row r="144" spans="1:13" x14ac:dyDescent="0.25">
      <c r="A144" s="124">
        <v>143</v>
      </c>
      <c r="B144" s="124">
        <v>2205</v>
      </c>
      <c r="C144" s="124">
        <v>22</v>
      </c>
      <c r="D144" s="124" t="s">
        <v>26</v>
      </c>
      <c r="E144" s="127">
        <v>628</v>
      </c>
      <c r="F144" s="127">
        <v>25.19</v>
      </c>
      <c r="G144" s="15">
        <f t="shared" si="23"/>
        <v>653.19000000000005</v>
      </c>
      <c r="H144" s="15">
        <f t="shared" si="27"/>
        <v>718.50900000000013</v>
      </c>
      <c r="I144" s="174">
        <f t="shared" si="21"/>
        <v>27760</v>
      </c>
      <c r="J144" s="175">
        <f t="shared" si="24"/>
        <v>18132554.400000002</v>
      </c>
      <c r="K144" s="175">
        <f t="shared" si="25"/>
        <v>19401833.208000004</v>
      </c>
      <c r="L144" s="176">
        <f t="shared" si="22"/>
        <v>40500</v>
      </c>
      <c r="M144" s="175">
        <f t="shared" si="26"/>
        <v>2299228.8000000003</v>
      </c>
    </row>
    <row r="145" spans="1:13" x14ac:dyDescent="0.25">
      <c r="A145" s="124">
        <v>144</v>
      </c>
      <c r="B145" s="124">
        <v>2206</v>
      </c>
      <c r="C145" s="124">
        <v>22</v>
      </c>
      <c r="D145" s="124" t="s">
        <v>26</v>
      </c>
      <c r="E145" s="127">
        <v>719.57</v>
      </c>
      <c r="F145" s="127">
        <v>49.41</v>
      </c>
      <c r="G145" s="15">
        <f t="shared" si="23"/>
        <v>768.98</v>
      </c>
      <c r="H145" s="15">
        <f t="shared" si="27"/>
        <v>845.87800000000004</v>
      </c>
      <c r="I145" s="174">
        <f t="shared" si="21"/>
        <v>27760</v>
      </c>
      <c r="J145" s="175">
        <f t="shared" si="24"/>
        <v>21346884.800000001</v>
      </c>
      <c r="K145" s="175">
        <f t="shared" si="25"/>
        <v>22841166.736000001</v>
      </c>
      <c r="L145" s="176">
        <f t="shared" si="22"/>
        <v>47500</v>
      </c>
      <c r="M145" s="175">
        <f t="shared" si="26"/>
        <v>2706809.6</v>
      </c>
    </row>
    <row r="146" spans="1:13" x14ac:dyDescent="0.25">
      <c r="A146" s="124">
        <v>145</v>
      </c>
      <c r="B146" s="124">
        <v>2301</v>
      </c>
      <c r="C146" s="124">
        <v>23</v>
      </c>
      <c r="D146" s="124" t="s">
        <v>97</v>
      </c>
      <c r="E146" s="127">
        <v>1003.74</v>
      </c>
      <c r="F146" s="127">
        <v>57.59</v>
      </c>
      <c r="G146" s="15">
        <f t="shared" si="23"/>
        <v>1061.33</v>
      </c>
      <c r="H146" s="15">
        <f t="shared" si="27"/>
        <v>1167.463</v>
      </c>
      <c r="I146" s="174">
        <f>I145+120</f>
        <v>27880</v>
      </c>
      <c r="J146" s="175">
        <f t="shared" si="24"/>
        <v>29589880.399999999</v>
      </c>
      <c r="K146" s="175">
        <f t="shared" si="25"/>
        <v>31661172.028000001</v>
      </c>
      <c r="L146" s="176">
        <f t="shared" si="22"/>
        <v>66000</v>
      </c>
      <c r="M146" s="175">
        <f t="shared" si="26"/>
        <v>3735881.6</v>
      </c>
    </row>
    <row r="147" spans="1:13" x14ac:dyDescent="0.25">
      <c r="A147" s="124">
        <v>146</v>
      </c>
      <c r="B147" s="124">
        <v>2302</v>
      </c>
      <c r="C147" s="124">
        <v>23</v>
      </c>
      <c r="D147" s="124" t="s">
        <v>97</v>
      </c>
      <c r="E147" s="127">
        <v>1003.74</v>
      </c>
      <c r="F147" s="127">
        <v>57.59</v>
      </c>
      <c r="G147" s="15">
        <f t="shared" si="23"/>
        <v>1061.33</v>
      </c>
      <c r="H147" s="15">
        <f t="shared" si="27"/>
        <v>1167.463</v>
      </c>
      <c r="I147" s="174">
        <f t="shared" si="21"/>
        <v>27880</v>
      </c>
      <c r="J147" s="175">
        <f t="shared" si="24"/>
        <v>29589880.399999999</v>
      </c>
      <c r="K147" s="175">
        <f t="shared" si="25"/>
        <v>31661172.028000001</v>
      </c>
      <c r="L147" s="176">
        <f t="shared" si="22"/>
        <v>66000</v>
      </c>
      <c r="M147" s="175">
        <f t="shared" si="26"/>
        <v>3735881.6</v>
      </c>
    </row>
    <row r="148" spans="1:13" x14ac:dyDescent="0.25">
      <c r="A148" s="124">
        <v>147</v>
      </c>
      <c r="B148" s="124">
        <v>2303</v>
      </c>
      <c r="C148" s="124">
        <v>23</v>
      </c>
      <c r="D148" s="124" t="s">
        <v>26</v>
      </c>
      <c r="E148" s="127">
        <v>628.08000000000004</v>
      </c>
      <c r="F148" s="127">
        <v>25.19</v>
      </c>
      <c r="G148" s="15">
        <f t="shared" si="23"/>
        <v>653.2700000000001</v>
      </c>
      <c r="H148" s="15">
        <f t="shared" si="27"/>
        <v>718.59700000000021</v>
      </c>
      <c r="I148" s="174">
        <f t="shared" si="21"/>
        <v>27880</v>
      </c>
      <c r="J148" s="175">
        <f t="shared" si="24"/>
        <v>18213167.600000001</v>
      </c>
      <c r="K148" s="175">
        <f t="shared" si="25"/>
        <v>19488089.332000002</v>
      </c>
      <c r="L148" s="176">
        <f t="shared" si="22"/>
        <v>40500</v>
      </c>
      <c r="M148" s="175">
        <f t="shared" si="26"/>
        <v>2299510.4000000008</v>
      </c>
    </row>
    <row r="149" spans="1:13" x14ac:dyDescent="0.25">
      <c r="A149" s="124">
        <v>148</v>
      </c>
      <c r="B149" s="124">
        <v>2304</v>
      </c>
      <c r="C149" s="124">
        <v>23</v>
      </c>
      <c r="D149" s="124" t="s">
        <v>26</v>
      </c>
      <c r="E149" s="127">
        <v>628.03</v>
      </c>
      <c r="F149" s="127">
        <v>25.19</v>
      </c>
      <c r="G149" s="15">
        <f t="shared" si="23"/>
        <v>653.22</v>
      </c>
      <c r="H149" s="15">
        <f t="shared" si="27"/>
        <v>718.54200000000014</v>
      </c>
      <c r="I149" s="174">
        <f t="shared" si="21"/>
        <v>27880</v>
      </c>
      <c r="J149" s="175">
        <f t="shared" si="24"/>
        <v>18211773.600000001</v>
      </c>
      <c r="K149" s="175">
        <f t="shared" si="25"/>
        <v>19486597.752000004</v>
      </c>
      <c r="L149" s="176">
        <f t="shared" si="22"/>
        <v>40500</v>
      </c>
      <c r="M149" s="175">
        <f t="shared" si="26"/>
        <v>2299334.4000000004</v>
      </c>
    </row>
    <row r="150" spans="1:13" x14ac:dyDescent="0.25">
      <c r="A150" s="124">
        <v>149</v>
      </c>
      <c r="B150" s="124">
        <v>2305</v>
      </c>
      <c r="C150" s="124">
        <v>23</v>
      </c>
      <c r="D150" s="124" t="s">
        <v>26</v>
      </c>
      <c r="E150" s="127">
        <v>628</v>
      </c>
      <c r="F150" s="127">
        <v>25.19</v>
      </c>
      <c r="G150" s="15">
        <f t="shared" si="23"/>
        <v>653.19000000000005</v>
      </c>
      <c r="H150" s="15">
        <f t="shared" si="27"/>
        <v>718.50900000000013</v>
      </c>
      <c r="I150" s="174">
        <f t="shared" si="21"/>
        <v>27880</v>
      </c>
      <c r="J150" s="175">
        <f t="shared" si="24"/>
        <v>18210937.200000003</v>
      </c>
      <c r="K150" s="175">
        <f t="shared" si="25"/>
        <v>19485702.804000005</v>
      </c>
      <c r="L150" s="176">
        <f t="shared" si="22"/>
        <v>40500</v>
      </c>
      <c r="M150" s="175">
        <f t="shared" si="26"/>
        <v>2299228.8000000003</v>
      </c>
    </row>
    <row r="151" spans="1:13" x14ac:dyDescent="0.25">
      <c r="A151" s="124">
        <v>150</v>
      </c>
      <c r="B151" s="124">
        <v>2306</v>
      </c>
      <c r="C151" s="124">
        <v>23</v>
      </c>
      <c r="D151" s="124" t="s">
        <v>26</v>
      </c>
      <c r="E151" s="127">
        <v>719.57</v>
      </c>
      <c r="F151" s="127">
        <v>49.41</v>
      </c>
      <c r="G151" s="15">
        <f t="shared" si="23"/>
        <v>768.98</v>
      </c>
      <c r="H151" s="15">
        <f t="shared" si="27"/>
        <v>845.87800000000004</v>
      </c>
      <c r="I151" s="174">
        <f t="shared" si="21"/>
        <v>27880</v>
      </c>
      <c r="J151" s="175">
        <f t="shared" si="24"/>
        <v>21439162.400000002</v>
      </c>
      <c r="K151" s="175">
        <f t="shared" si="25"/>
        <v>22939903.768000003</v>
      </c>
      <c r="L151" s="176">
        <f t="shared" si="22"/>
        <v>48000</v>
      </c>
      <c r="M151" s="175">
        <f t="shared" si="26"/>
        <v>2706809.6</v>
      </c>
    </row>
    <row r="152" spans="1:13" x14ac:dyDescent="0.25">
      <c r="A152" s="124">
        <v>151</v>
      </c>
      <c r="B152" s="124">
        <v>2401</v>
      </c>
      <c r="C152" s="124">
        <v>24</v>
      </c>
      <c r="D152" s="124" t="s">
        <v>97</v>
      </c>
      <c r="E152" s="127">
        <v>1003.74</v>
      </c>
      <c r="F152" s="127">
        <v>57.59</v>
      </c>
      <c r="G152" s="15">
        <f t="shared" si="23"/>
        <v>1061.33</v>
      </c>
      <c r="H152" s="15">
        <f t="shared" si="27"/>
        <v>1167.463</v>
      </c>
      <c r="I152" s="174">
        <f>I151+120</f>
        <v>28000</v>
      </c>
      <c r="J152" s="175">
        <f t="shared" si="24"/>
        <v>29717239.999999996</v>
      </c>
      <c r="K152" s="175">
        <f t="shared" si="25"/>
        <v>31797446.799999997</v>
      </c>
      <c r="L152" s="176">
        <f t="shared" si="22"/>
        <v>66000</v>
      </c>
      <c r="M152" s="175">
        <f t="shared" si="26"/>
        <v>3735881.6</v>
      </c>
    </row>
    <row r="153" spans="1:13" x14ac:dyDescent="0.25">
      <c r="A153" s="124">
        <v>152</v>
      </c>
      <c r="B153" s="124">
        <v>2402</v>
      </c>
      <c r="C153" s="124">
        <v>24</v>
      </c>
      <c r="D153" s="124" t="s">
        <v>97</v>
      </c>
      <c r="E153" s="127">
        <v>1003.74</v>
      </c>
      <c r="F153" s="127">
        <v>57.59</v>
      </c>
      <c r="G153" s="15">
        <f t="shared" si="23"/>
        <v>1061.33</v>
      </c>
      <c r="H153" s="15">
        <f t="shared" si="27"/>
        <v>1167.463</v>
      </c>
      <c r="I153" s="174">
        <f t="shared" si="21"/>
        <v>28000</v>
      </c>
      <c r="J153" s="175">
        <f t="shared" si="24"/>
        <v>29717239.999999996</v>
      </c>
      <c r="K153" s="175">
        <f t="shared" si="25"/>
        <v>31797446.799999997</v>
      </c>
      <c r="L153" s="176">
        <f t="shared" si="22"/>
        <v>66000</v>
      </c>
      <c r="M153" s="175">
        <f t="shared" si="26"/>
        <v>3735881.6</v>
      </c>
    </row>
    <row r="154" spans="1:13" x14ac:dyDescent="0.25">
      <c r="A154" s="124">
        <v>153</v>
      </c>
      <c r="B154" s="124">
        <v>2403</v>
      </c>
      <c r="C154" s="124">
        <v>24</v>
      </c>
      <c r="D154" s="124" t="s">
        <v>26</v>
      </c>
      <c r="E154" s="127">
        <v>628.08000000000004</v>
      </c>
      <c r="F154" s="127">
        <v>25.19</v>
      </c>
      <c r="G154" s="15">
        <f t="shared" si="23"/>
        <v>653.2700000000001</v>
      </c>
      <c r="H154" s="15">
        <f t="shared" si="27"/>
        <v>718.59700000000021</v>
      </c>
      <c r="I154" s="174">
        <f t="shared" si="21"/>
        <v>28000</v>
      </c>
      <c r="J154" s="175">
        <f t="shared" si="24"/>
        <v>18291560.000000004</v>
      </c>
      <c r="K154" s="175">
        <f t="shared" si="25"/>
        <v>19571969.200000007</v>
      </c>
      <c r="L154" s="176">
        <f t="shared" si="22"/>
        <v>41000</v>
      </c>
      <c r="M154" s="175">
        <f t="shared" si="26"/>
        <v>2299510.4000000008</v>
      </c>
    </row>
    <row r="155" spans="1:13" x14ac:dyDescent="0.25">
      <c r="A155" s="124">
        <v>154</v>
      </c>
      <c r="B155" s="124">
        <v>2404</v>
      </c>
      <c r="C155" s="124">
        <v>24</v>
      </c>
      <c r="D155" s="124" t="s">
        <v>26</v>
      </c>
      <c r="E155" s="127">
        <v>628.03</v>
      </c>
      <c r="F155" s="127">
        <v>25.19</v>
      </c>
      <c r="G155" s="15">
        <f t="shared" si="23"/>
        <v>653.22</v>
      </c>
      <c r="H155" s="15">
        <f t="shared" si="27"/>
        <v>718.54200000000014</v>
      </c>
      <c r="I155" s="174">
        <f t="shared" si="21"/>
        <v>28000</v>
      </c>
      <c r="J155" s="175">
        <f t="shared" si="24"/>
        <v>18290160</v>
      </c>
      <c r="K155" s="175">
        <f t="shared" si="25"/>
        <v>19570471.200000003</v>
      </c>
      <c r="L155" s="176">
        <f t="shared" si="22"/>
        <v>41000</v>
      </c>
      <c r="M155" s="175">
        <f t="shared" si="26"/>
        <v>2299334.4000000004</v>
      </c>
    </row>
    <row r="156" spans="1:13" x14ac:dyDescent="0.25">
      <c r="A156" s="124">
        <v>155</v>
      </c>
      <c r="B156" s="124">
        <v>2405</v>
      </c>
      <c r="C156" s="124">
        <v>24</v>
      </c>
      <c r="D156" s="124" t="s">
        <v>26</v>
      </c>
      <c r="E156" s="127">
        <v>628</v>
      </c>
      <c r="F156" s="127">
        <v>25.19</v>
      </c>
      <c r="G156" s="15">
        <f t="shared" si="23"/>
        <v>653.19000000000005</v>
      </c>
      <c r="H156" s="15">
        <f t="shared" si="27"/>
        <v>718.50900000000013</v>
      </c>
      <c r="I156" s="174">
        <f t="shared" si="21"/>
        <v>28000</v>
      </c>
      <c r="J156" s="175">
        <f t="shared" si="24"/>
        <v>18289320</v>
      </c>
      <c r="K156" s="175">
        <f t="shared" si="25"/>
        <v>19569572.400000002</v>
      </c>
      <c r="L156" s="176">
        <f t="shared" si="22"/>
        <v>41000</v>
      </c>
      <c r="M156" s="175">
        <f t="shared" si="26"/>
        <v>2299228.8000000003</v>
      </c>
    </row>
    <row r="157" spans="1:13" x14ac:dyDescent="0.25">
      <c r="A157" s="124">
        <v>156</v>
      </c>
      <c r="B157" s="124">
        <v>2406</v>
      </c>
      <c r="C157" s="124">
        <v>24</v>
      </c>
      <c r="D157" s="124" t="s">
        <v>26</v>
      </c>
      <c r="E157" s="127">
        <v>719.57</v>
      </c>
      <c r="F157" s="127">
        <v>49.41</v>
      </c>
      <c r="G157" s="15">
        <f t="shared" si="23"/>
        <v>768.98</v>
      </c>
      <c r="H157" s="15">
        <f t="shared" si="27"/>
        <v>845.87800000000004</v>
      </c>
      <c r="I157" s="174">
        <f t="shared" si="21"/>
        <v>28000</v>
      </c>
      <c r="J157" s="175">
        <f t="shared" si="24"/>
        <v>21531440</v>
      </c>
      <c r="K157" s="175">
        <f t="shared" si="25"/>
        <v>23038640.800000001</v>
      </c>
      <c r="L157" s="176">
        <f t="shared" si="22"/>
        <v>48000</v>
      </c>
      <c r="M157" s="175">
        <f t="shared" si="26"/>
        <v>2706809.6</v>
      </c>
    </row>
    <row r="158" spans="1:13" x14ac:dyDescent="0.25">
      <c r="A158" s="124">
        <v>157</v>
      </c>
      <c r="B158" s="124">
        <v>2501</v>
      </c>
      <c r="C158" s="124">
        <v>25</v>
      </c>
      <c r="D158" s="124" t="s">
        <v>97</v>
      </c>
      <c r="E158" s="127">
        <v>1003.74</v>
      </c>
      <c r="F158" s="127">
        <v>57.59</v>
      </c>
      <c r="G158" s="15">
        <f t="shared" si="23"/>
        <v>1061.33</v>
      </c>
      <c r="H158" s="15">
        <f t="shared" si="27"/>
        <v>1167.463</v>
      </c>
      <c r="I158" s="174">
        <f>I157+120</f>
        <v>28120</v>
      </c>
      <c r="J158" s="175">
        <f t="shared" si="24"/>
        <v>29844599.599999998</v>
      </c>
      <c r="K158" s="175">
        <f t="shared" si="25"/>
        <v>31933721.572000001</v>
      </c>
      <c r="L158" s="176">
        <f t="shared" si="22"/>
        <v>66500</v>
      </c>
      <c r="M158" s="175">
        <f t="shared" si="26"/>
        <v>3735881.6</v>
      </c>
    </row>
    <row r="159" spans="1:13" x14ac:dyDescent="0.25">
      <c r="A159" s="124">
        <v>158</v>
      </c>
      <c r="B159" s="124">
        <v>2502</v>
      </c>
      <c r="C159" s="124">
        <v>25</v>
      </c>
      <c r="D159" s="124" t="s">
        <v>97</v>
      </c>
      <c r="E159" s="127">
        <v>1003.74</v>
      </c>
      <c r="F159" s="127">
        <v>57.59</v>
      </c>
      <c r="G159" s="15">
        <f t="shared" si="23"/>
        <v>1061.33</v>
      </c>
      <c r="H159" s="15">
        <f t="shared" si="27"/>
        <v>1167.463</v>
      </c>
      <c r="I159" s="174">
        <f t="shared" si="21"/>
        <v>28120</v>
      </c>
      <c r="J159" s="175">
        <f t="shared" si="24"/>
        <v>29844599.599999998</v>
      </c>
      <c r="K159" s="175">
        <f t="shared" si="25"/>
        <v>31933721.572000001</v>
      </c>
      <c r="L159" s="176">
        <f t="shared" si="22"/>
        <v>66500</v>
      </c>
      <c r="M159" s="175">
        <f t="shared" si="26"/>
        <v>3735881.6</v>
      </c>
    </row>
    <row r="160" spans="1:13" x14ac:dyDescent="0.25">
      <c r="A160" s="124">
        <v>159</v>
      </c>
      <c r="B160" s="124">
        <v>2503</v>
      </c>
      <c r="C160" s="124">
        <v>25</v>
      </c>
      <c r="D160" s="124" t="s">
        <v>26</v>
      </c>
      <c r="E160" s="127">
        <v>628.08000000000004</v>
      </c>
      <c r="F160" s="127">
        <v>25.19</v>
      </c>
      <c r="G160" s="15">
        <f t="shared" si="23"/>
        <v>653.2700000000001</v>
      </c>
      <c r="H160" s="15">
        <f t="shared" si="27"/>
        <v>718.59700000000021</v>
      </c>
      <c r="I160" s="174">
        <f t="shared" si="21"/>
        <v>28120</v>
      </c>
      <c r="J160" s="175">
        <f t="shared" si="24"/>
        <v>18369952.400000002</v>
      </c>
      <c r="K160" s="175">
        <f t="shared" si="25"/>
        <v>19655849.068000004</v>
      </c>
      <c r="L160" s="176">
        <f t="shared" si="22"/>
        <v>41000</v>
      </c>
      <c r="M160" s="175">
        <f t="shared" si="26"/>
        <v>2299510.4000000008</v>
      </c>
    </row>
    <row r="161" spans="1:13" x14ac:dyDescent="0.25">
      <c r="A161" s="124">
        <v>160</v>
      </c>
      <c r="B161" s="124">
        <v>2504</v>
      </c>
      <c r="C161" s="124">
        <v>25</v>
      </c>
      <c r="D161" s="124" t="s">
        <v>26</v>
      </c>
      <c r="E161" s="127">
        <v>628.03</v>
      </c>
      <c r="F161" s="127">
        <v>25.19</v>
      </c>
      <c r="G161" s="15">
        <f t="shared" si="23"/>
        <v>653.22</v>
      </c>
      <c r="H161" s="15">
        <f t="shared" si="27"/>
        <v>718.54200000000014</v>
      </c>
      <c r="I161" s="174">
        <f t="shared" si="21"/>
        <v>28120</v>
      </c>
      <c r="J161" s="175">
        <f t="shared" si="24"/>
        <v>18368546.400000002</v>
      </c>
      <c r="K161" s="175">
        <f t="shared" si="25"/>
        <v>19654344.648000002</v>
      </c>
      <c r="L161" s="176">
        <f t="shared" si="22"/>
        <v>41000</v>
      </c>
      <c r="M161" s="175">
        <f t="shared" si="26"/>
        <v>2299334.4000000004</v>
      </c>
    </row>
    <row r="162" spans="1:13" x14ac:dyDescent="0.25">
      <c r="A162" s="124">
        <v>161</v>
      </c>
      <c r="B162" s="124">
        <v>2505</v>
      </c>
      <c r="C162" s="124">
        <v>25</v>
      </c>
      <c r="D162" s="124" t="s">
        <v>26</v>
      </c>
      <c r="E162" s="127">
        <v>628</v>
      </c>
      <c r="F162" s="127">
        <v>25.19</v>
      </c>
      <c r="G162" s="15">
        <f t="shared" si="23"/>
        <v>653.19000000000005</v>
      </c>
      <c r="H162" s="15">
        <f t="shared" si="27"/>
        <v>718.50900000000013</v>
      </c>
      <c r="I162" s="174">
        <f t="shared" si="21"/>
        <v>28120</v>
      </c>
      <c r="J162" s="175">
        <f t="shared" si="24"/>
        <v>18367702.800000001</v>
      </c>
      <c r="K162" s="175">
        <f t="shared" si="25"/>
        <v>19653441.996000003</v>
      </c>
      <c r="L162" s="176">
        <f t="shared" si="22"/>
        <v>41000</v>
      </c>
      <c r="M162" s="175">
        <f t="shared" si="26"/>
        <v>2299228.8000000003</v>
      </c>
    </row>
    <row r="163" spans="1:13" x14ac:dyDescent="0.25">
      <c r="A163" s="124">
        <v>162</v>
      </c>
      <c r="B163" s="124">
        <v>2506</v>
      </c>
      <c r="C163" s="124">
        <v>25</v>
      </c>
      <c r="D163" s="124" t="s">
        <v>26</v>
      </c>
      <c r="E163" s="127">
        <v>719.57</v>
      </c>
      <c r="F163" s="127">
        <v>49.41</v>
      </c>
      <c r="G163" s="15">
        <f t="shared" si="23"/>
        <v>768.98</v>
      </c>
      <c r="H163" s="15">
        <f t="shared" si="27"/>
        <v>845.87800000000004</v>
      </c>
      <c r="I163" s="174">
        <f t="shared" si="21"/>
        <v>28120</v>
      </c>
      <c r="J163" s="175">
        <f t="shared" si="24"/>
        <v>21623717.600000001</v>
      </c>
      <c r="K163" s="175">
        <f t="shared" si="25"/>
        <v>23137377.832000002</v>
      </c>
      <c r="L163" s="176">
        <f t="shared" si="22"/>
        <v>48000</v>
      </c>
      <c r="M163" s="175">
        <f t="shared" si="26"/>
        <v>2706809.6</v>
      </c>
    </row>
    <row r="164" spans="1:13" x14ac:dyDescent="0.25">
      <c r="A164" s="124">
        <v>163</v>
      </c>
      <c r="B164" s="124">
        <v>2601</v>
      </c>
      <c r="C164" s="124">
        <v>26</v>
      </c>
      <c r="D164" s="124" t="s">
        <v>97</v>
      </c>
      <c r="E164" s="127">
        <v>1003.74</v>
      </c>
      <c r="F164" s="127">
        <v>57.59</v>
      </c>
      <c r="G164" s="15">
        <f t="shared" si="23"/>
        <v>1061.33</v>
      </c>
      <c r="H164" s="15">
        <f t="shared" si="27"/>
        <v>1167.463</v>
      </c>
      <c r="I164" s="174">
        <f>I163+120</f>
        <v>28240</v>
      </c>
      <c r="J164" s="175">
        <f t="shared" si="24"/>
        <v>29971959.199999999</v>
      </c>
      <c r="K164" s="175">
        <f t="shared" si="25"/>
        <v>32069996.344000001</v>
      </c>
      <c r="L164" s="176">
        <f t="shared" si="22"/>
        <v>67000</v>
      </c>
      <c r="M164" s="175">
        <f t="shared" si="26"/>
        <v>3735881.6</v>
      </c>
    </row>
    <row r="165" spans="1:13" x14ac:dyDescent="0.25">
      <c r="A165" s="124">
        <v>164</v>
      </c>
      <c r="B165" s="124">
        <v>2602</v>
      </c>
      <c r="C165" s="124">
        <v>26</v>
      </c>
      <c r="D165" s="124" t="s">
        <v>97</v>
      </c>
      <c r="E165" s="127">
        <v>1003.74</v>
      </c>
      <c r="F165" s="127">
        <v>57.59</v>
      </c>
      <c r="G165" s="15">
        <f t="shared" si="23"/>
        <v>1061.33</v>
      </c>
      <c r="H165" s="15">
        <f t="shared" si="27"/>
        <v>1167.463</v>
      </c>
      <c r="I165" s="174">
        <f t="shared" si="21"/>
        <v>28240</v>
      </c>
      <c r="J165" s="175">
        <f t="shared" si="24"/>
        <v>29971959.199999999</v>
      </c>
      <c r="K165" s="175">
        <f t="shared" si="25"/>
        <v>32069996.344000001</v>
      </c>
      <c r="L165" s="176">
        <f t="shared" si="22"/>
        <v>67000</v>
      </c>
      <c r="M165" s="175">
        <f t="shared" si="26"/>
        <v>3735881.6</v>
      </c>
    </row>
    <row r="166" spans="1:13" x14ac:dyDescent="0.25">
      <c r="A166" s="124">
        <v>165</v>
      </c>
      <c r="B166" s="124">
        <v>2603</v>
      </c>
      <c r="C166" s="124">
        <v>26</v>
      </c>
      <c r="D166" s="124" t="s">
        <v>26</v>
      </c>
      <c r="E166" s="127">
        <v>628.08000000000004</v>
      </c>
      <c r="F166" s="127">
        <v>25.19</v>
      </c>
      <c r="G166" s="15">
        <f t="shared" si="23"/>
        <v>653.2700000000001</v>
      </c>
      <c r="H166" s="15">
        <f t="shared" si="27"/>
        <v>718.59700000000021</v>
      </c>
      <c r="I166" s="174">
        <f t="shared" si="21"/>
        <v>28240</v>
      </c>
      <c r="J166" s="175">
        <f t="shared" si="24"/>
        <v>18448344.800000004</v>
      </c>
      <c r="K166" s="175">
        <f t="shared" si="25"/>
        <v>19739728.936000004</v>
      </c>
      <c r="L166" s="176">
        <f t="shared" si="22"/>
        <v>41000</v>
      </c>
      <c r="M166" s="175">
        <f t="shared" si="26"/>
        <v>2299510.4000000008</v>
      </c>
    </row>
    <row r="167" spans="1:13" x14ac:dyDescent="0.25">
      <c r="A167" s="124">
        <v>166</v>
      </c>
      <c r="B167" s="124">
        <v>2604</v>
      </c>
      <c r="C167" s="124">
        <v>26</v>
      </c>
      <c r="D167" s="124" t="s">
        <v>26</v>
      </c>
      <c r="E167" s="127">
        <v>628.03</v>
      </c>
      <c r="F167" s="127">
        <v>25.19</v>
      </c>
      <c r="G167" s="15">
        <f t="shared" si="23"/>
        <v>653.22</v>
      </c>
      <c r="H167" s="15">
        <f t="shared" si="27"/>
        <v>718.54200000000014</v>
      </c>
      <c r="I167" s="174">
        <f t="shared" si="21"/>
        <v>28240</v>
      </c>
      <c r="J167" s="175">
        <f t="shared" si="24"/>
        <v>18446932.800000001</v>
      </c>
      <c r="K167" s="175">
        <f t="shared" si="25"/>
        <v>19738218.096000001</v>
      </c>
      <c r="L167" s="176">
        <f t="shared" si="22"/>
        <v>41000</v>
      </c>
      <c r="M167" s="175">
        <f t="shared" si="26"/>
        <v>2299334.4000000004</v>
      </c>
    </row>
    <row r="168" spans="1:13" x14ac:dyDescent="0.25">
      <c r="A168" s="124">
        <v>167</v>
      </c>
      <c r="B168" s="124">
        <v>2605</v>
      </c>
      <c r="C168" s="124">
        <v>26</v>
      </c>
      <c r="D168" s="124" t="s">
        <v>26</v>
      </c>
      <c r="E168" s="127">
        <v>628</v>
      </c>
      <c r="F168" s="127">
        <v>25.19</v>
      </c>
      <c r="G168" s="15">
        <f t="shared" si="23"/>
        <v>653.19000000000005</v>
      </c>
      <c r="H168" s="15">
        <f t="shared" si="27"/>
        <v>718.50900000000013</v>
      </c>
      <c r="I168" s="174">
        <f t="shared" si="21"/>
        <v>28240</v>
      </c>
      <c r="J168" s="175">
        <f t="shared" si="24"/>
        <v>18446085.600000001</v>
      </c>
      <c r="K168" s="175">
        <f t="shared" si="25"/>
        <v>19737311.592000004</v>
      </c>
      <c r="L168" s="176">
        <f t="shared" si="22"/>
        <v>41000</v>
      </c>
      <c r="M168" s="175">
        <f t="shared" si="26"/>
        <v>2299228.8000000003</v>
      </c>
    </row>
    <row r="169" spans="1:13" x14ac:dyDescent="0.25">
      <c r="A169" s="124">
        <v>168</v>
      </c>
      <c r="B169" s="124">
        <v>2606</v>
      </c>
      <c r="C169" s="124">
        <v>26</v>
      </c>
      <c r="D169" s="124" t="s">
        <v>26</v>
      </c>
      <c r="E169" s="127">
        <v>719.57</v>
      </c>
      <c r="F169" s="127">
        <v>49.41</v>
      </c>
      <c r="G169" s="15">
        <f t="shared" si="23"/>
        <v>768.98</v>
      </c>
      <c r="H169" s="15">
        <f t="shared" si="27"/>
        <v>845.87800000000004</v>
      </c>
      <c r="I169" s="174">
        <f t="shared" si="21"/>
        <v>28240</v>
      </c>
      <c r="J169" s="175">
        <f t="shared" si="24"/>
        <v>21715995.199999999</v>
      </c>
      <c r="K169" s="175">
        <f t="shared" si="25"/>
        <v>23236114.864</v>
      </c>
      <c r="L169" s="176">
        <f t="shared" si="22"/>
        <v>48500</v>
      </c>
      <c r="M169" s="175">
        <f t="shared" si="26"/>
        <v>2706809.6</v>
      </c>
    </row>
    <row r="170" spans="1:13" x14ac:dyDescent="0.25">
      <c r="A170" s="124">
        <v>169</v>
      </c>
      <c r="B170" s="124">
        <v>2701</v>
      </c>
      <c r="C170" s="124">
        <v>27</v>
      </c>
      <c r="D170" s="124" t="s">
        <v>97</v>
      </c>
      <c r="E170" s="127">
        <v>1003.74</v>
      </c>
      <c r="F170" s="127">
        <v>57.59</v>
      </c>
      <c r="G170" s="15">
        <f t="shared" si="23"/>
        <v>1061.33</v>
      </c>
      <c r="H170" s="15">
        <f t="shared" si="27"/>
        <v>1167.463</v>
      </c>
      <c r="I170" s="174">
        <f>I169+120</f>
        <v>28360</v>
      </c>
      <c r="J170" s="175">
        <f t="shared" si="24"/>
        <v>30099318.799999997</v>
      </c>
      <c r="K170" s="175">
        <f t="shared" si="25"/>
        <v>32206271.116</v>
      </c>
      <c r="L170" s="176">
        <f t="shared" si="22"/>
        <v>67000</v>
      </c>
      <c r="M170" s="175">
        <f t="shared" si="26"/>
        <v>3735881.6</v>
      </c>
    </row>
    <row r="171" spans="1:13" x14ac:dyDescent="0.25">
      <c r="A171" s="124">
        <v>170</v>
      </c>
      <c r="B171" s="124">
        <v>2702</v>
      </c>
      <c r="C171" s="124">
        <v>27</v>
      </c>
      <c r="D171" s="124" t="s">
        <v>97</v>
      </c>
      <c r="E171" s="127">
        <v>1003.74</v>
      </c>
      <c r="F171" s="127">
        <v>57.59</v>
      </c>
      <c r="G171" s="15">
        <f t="shared" si="23"/>
        <v>1061.33</v>
      </c>
      <c r="H171" s="15">
        <f t="shared" si="27"/>
        <v>1167.463</v>
      </c>
      <c r="I171" s="174">
        <f t="shared" si="21"/>
        <v>28360</v>
      </c>
      <c r="J171" s="175">
        <f t="shared" si="24"/>
        <v>30099318.799999997</v>
      </c>
      <c r="K171" s="175">
        <f t="shared" si="25"/>
        <v>32206271.116</v>
      </c>
      <c r="L171" s="176">
        <f t="shared" si="22"/>
        <v>67000</v>
      </c>
      <c r="M171" s="175">
        <f t="shared" si="26"/>
        <v>3735881.6</v>
      </c>
    </row>
    <row r="172" spans="1:13" x14ac:dyDescent="0.25">
      <c r="A172" s="124">
        <v>171</v>
      </c>
      <c r="B172" s="124">
        <v>2703</v>
      </c>
      <c r="C172" s="124">
        <v>27</v>
      </c>
      <c r="D172" s="124" t="s">
        <v>26</v>
      </c>
      <c r="E172" s="127">
        <v>628.08000000000004</v>
      </c>
      <c r="F172" s="127">
        <v>25.19</v>
      </c>
      <c r="G172" s="15">
        <f t="shared" si="23"/>
        <v>653.2700000000001</v>
      </c>
      <c r="H172" s="15">
        <f t="shared" si="27"/>
        <v>718.59700000000021</v>
      </c>
      <c r="I172" s="174">
        <f t="shared" si="21"/>
        <v>28360</v>
      </c>
      <c r="J172" s="175">
        <f t="shared" si="24"/>
        <v>18526737.200000003</v>
      </c>
      <c r="K172" s="175">
        <f t="shared" si="25"/>
        <v>19823608.804000005</v>
      </c>
      <c r="L172" s="176">
        <f t="shared" si="22"/>
        <v>41500</v>
      </c>
      <c r="M172" s="175">
        <f t="shared" si="26"/>
        <v>2299510.4000000008</v>
      </c>
    </row>
    <row r="173" spans="1:13" x14ac:dyDescent="0.25">
      <c r="A173" s="124">
        <v>172</v>
      </c>
      <c r="B173" s="124">
        <v>2704</v>
      </c>
      <c r="C173" s="124">
        <v>27</v>
      </c>
      <c r="D173" s="124" t="s">
        <v>26</v>
      </c>
      <c r="E173" s="127">
        <v>628.03</v>
      </c>
      <c r="F173" s="127">
        <v>25.19</v>
      </c>
      <c r="G173" s="15">
        <f t="shared" si="23"/>
        <v>653.22</v>
      </c>
      <c r="H173" s="15">
        <f t="shared" si="27"/>
        <v>718.54200000000014</v>
      </c>
      <c r="I173" s="174">
        <f t="shared" si="21"/>
        <v>28360</v>
      </c>
      <c r="J173" s="175">
        <f t="shared" si="24"/>
        <v>18525319.199999999</v>
      </c>
      <c r="K173" s="175">
        <f t="shared" si="25"/>
        <v>19822091.544</v>
      </c>
      <c r="L173" s="176">
        <f t="shared" si="22"/>
        <v>41500</v>
      </c>
      <c r="M173" s="175">
        <f t="shared" si="26"/>
        <v>2299334.4000000004</v>
      </c>
    </row>
    <row r="174" spans="1:13" x14ac:dyDescent="0.25">
      <c r="A174" s="124">
        <v>173</v>
      </c>
      <c r="B174" s="124">
        <v>2705</v>
      </c>
      <c r="C174" s="124">
        <v>27</v>
      </c>
      <c r="D174" s="124" t="s">
        <v>26</v>
      </c>
      <c r="E174" s="127">
        <v>628</v>
      </c>
      <c r="F174" s="127">
        <v>25.19</v>
      </c>
      <c r="G174" s="15">
        <f t="shared" si="23"/>
        <v>653.19000000000005</v>
      </c>
      <c r="H174" s="15">
        <f t="shared" si="27"/>
        <v>718.50900000000013</v>
      </c>
      <c r="I174" s="174">
        <f t="shared" si="21"/>
        <v>28360</v>
      </c>
      <c r="J174" s="175">
        <f t="shared" si="24"/>
        <v>18524468.400000002</v>
      </c>
      <c r="K174" s="175">
        <f t="shared" si="25"/>
        <v>19821181.188000005</v>
      </c>
      <c r="L174" s="176">
        <f t="shared" si="22"/>
        <v>41500</v>
      </c>
      <c r="M174" s="175">
        <f t="shared" si="26"/>
        <v>2299228.8000000003</v>
      </c>
    </row>
    <row r="175" spans="1:13" x14ac:dyDescent="0.25">
      <c r="A175" s="124">
        <v>174</v>
      </c>
      <c r="B175" s="124">
        <v>2706</v>
      </c>
      <c r="C175" s="124">
        <v>27</v>
      </c>
      <c r="D175" s="124" t="s">
        <v>26</v>
      </c>
      <c r="E175" s="127">
        <v>719.57</v>
      </c>
      <c r="F175" s="127">
        <v>49.41</v>
      </c>
      <c r="G175" s="15">
        <f t="shared" si="23"/>
        <v>768.98</v>
      </c>
      <c r="H175" s="15">
        <f t="shared" si="27"/>
        <v>845.87800000000004</v>
      </c>
      <c r="I175" s="174">
        <f t="shared" si="21"/>
        <v>28360</v>
      </c>
      <c r="J175" s="175">
        <f t="shared" si="24"/>
        <v>21808272.800000001</v>
      </c>
      <c r="K175" s="175">
        <f t="shared" si="25"/>
        <v>23334851.896000002</v>
      </c>
      <c r="L175" s="176">
        <f t="shared" si="22"/>
        <v>48500</v>
      </c>
      <c r="M175" s="175">
        <f t="shared" si="26"/>
        <v>2706809.6</v>
      </c>
    </row>
    <row r="176" spans="1:13" x14ac:dyDescent="0.25">
      <c r="A176" s="124">
        <v>175</v>
      </c>
      <c r="B176" s="124">
        <v>2801</v>
      </c>
      <c r="C176" s="124">
        <v>28</v>
      </c>
      <c r="D176" s="124" t="s">
        <v>97</v>
      </c>
      <c r="E176" s="127">
        <v>1003.74</v>
      </c>
      <c r="F176" s="127">
        <v>57.59</v>
      </c>
      <c r="G176" s="15">
        <f t="shared" si="23"/>
        <v>1061.33</v>
      </c>
      <c r="H176" s="15">
        <f t="shared" si="27"/>
        <v>1167.463</v>
      </c>
      <c r="I176" s="174">
        <f>I175+120</f>
        <v>28480</v>
      </c>
      <c r="J176" s="175">
        <f t="shared" si="24"/>
        <v>30226678.399999999</v>
      </c>
      <c r="K176" s="175">
        <f t="shared" si="25"/>
        <v>32342545.888</v>
      </c>
      <c r="L176" s="176">
        <f t="shared" si="22"/>
        <v>67500</v>
      </c>
      <c r="M176" s="175">
        <f t="shared" si="26"/>
        <v>3735881.6</v>
      </c>
    </row>
    <row r="177" spans="1:20" x14ac:dyDescent="0.25">
      <c r="A177" s="124">
        <v>176</v>
      </c>
      <c r="B177" s="124">
        <v>2802</v>
      </c>
      <c r="C177" s="124">
        <v>28</v>
      </c>
      <c r="D177" s="124" t="s">
        <v>97</v>
      </c>
      <c r="E177" s="127">
        <v>1003.74</v>
      </c>
      <c r="F177" s="127">
        <v>57.59</v>
      </c>
      <c r="G177" s="15">
        <f t="shared" si="23"/>
        <v>1061.33</v>
      </c>
      <c r="H177" s="15">
        <f t="shared" si="27"/>
        <v>1167.463</v>
      </c>
      <c r="I177" s="174">
        <f t="shared" si="21"/>
        <v>28480</v>
      </c>
      <c r="J177" s="175">
        <f t="shared" si="24"/>
        <v>30226678.399999999</v>
      </c>
      <c r="K177" s="175">
        <f t="shared" si="25"/>
        <v>32342545.888</v>
      </c>
      <c r="L177" s="176">
        <f t="shared" si="22"/>
        <v>67500</v>
      </c>
      <c r="M177" s="175">
        <f t="shared" si="26"/>
        <v>3735881.6</v>
      </c>
    </row>
    <row r="178" spans="1:20" x14ac:dyDescent="0.25">
      <c r="A178" s="124">
        <v>177</v>
      </c>
      <c r="B178" s="124">
        <v>2803</v>
      </c>
      <c r="C178" s="124">
        <v>28</v>
      </c>
      <c r="D178" s="124" t="s">
        <v>26</v>
      </c>
      <c r="E178" s="127">
        <v>628.08000000000004</v>
      </c>
      <c r="F178" s="127">
        <v>25.19</v>
      </c>
      <c r="G178" s="15">
        <f t="shared" si="23"/>
        <v>653.2700000000001</v>
      </c>
      <c r="H178" s="15">
        <f t="shared" si="27"/>
        <v>718.59700000000021</v>
      </c>
      <c r="I178" s="174">
        <f t="shared" si="21"/>
        <v>28480</v>
      </c>
      <c r="J178" s="175">
        <f t="shared" si="24"/>
        <v>18605129.600000001</v>
      </c>
      <c r="K178" s="175">
        <f t="shared" si="25"/>
        <v>19907488.672000002</v>
      </c>
      <c r="L178" s="176">
        <f t="shared" si="22"/>
        <v>41500</v>
      </c>
      <c r="M178" s="175">
        <f t="shared" si="26"/>
        <v>2299510.4000000008</v>
      </c>
    </row>
    <row r="179" spans="1:20" x14ac:dyDescent="0.25">
      <c r="A179" s="124">
        <v>178</v>
      </c>
      <c r="B179" s="124">
        <v>2804</v>
      </c>
      <c r="C179" s="124">
        <v>28</v>
      </c>
      <c r="D179" s="124" t="s">
        <v>26</v>
      </c>
      <c r="E179" s="127">
        <v>628.03</v>
      </c>
      <c r="F179" s="127">
        <v>25.19</v>
      </c>
      <c r="G179" s="15">
        <f t="shared" si="23"/>
        <v>653.22</v>
      </c>
      <c r="H179" s="15">
        <f t="shared" si="27"/>
        <v>718.54200000000014</v>
      </c>
      <c r="I179" s="174">
        <f t="shared" ref="I179:I181" si="28">I178</f>
        <v>28480</v>
      </c>
      <c r="J179" s="175">
        <f t="shared" si="24"/>
        <v>18603705.600000001</v>
      </c>
      <c r="K179" s="175">
        <f t="shared" si="25"/>
        <v>19905964.992000002</v>
      </c>
      <c r="L179" s="176">
        <f t="shared" si="22"/>
        <v>41500</v>
      </c>
      <c r="M179" s="175">
        <f t="shared" si="26"/>
        <v>2299334.4000000004</v>
      </c>
    </row>
    <row r="180" spans="1:20" x14ac:dyDescent="0.25">
      <c r="A180" s="124">
        <v>179</v>
      </c>
      <c r="B180" s="124">
        <v>2805</v>
      </c>
      <c r="C180" s="124">
        <v>28</v>
      </c>
      <c r="D180" s="124" t="s">
        <v>26</v>
      </c>
      <c r="E180" s="127">
        <v>628</v>
      </c>
      <c r="F180" s="127">
        <v>25.19</v>
      </c>
      <c r="G180" s="15">
        <f t="shared" si="23"/>
        <v>653.19000000000005</v>
      </c>
      <c r="H180" s="15">
        <f t="shared" si="27"/>
        <v>718.50900000000013</v>
      </c>
      <c r="I180" s="174">
        <f t="shared" si="28"/>
        <v>28480</v>
      </c>
      <c r="J180" s="175">
        <f t="shared" si="24"/>
        <v>18602851.200000003</v>
      </c>
      <c r="K180" s="175">
        <f t="shared" si="25"/>
        <v>19905050.784000006</v>
      </c>
      <c r="L180" s="176">
        <f t="shared" si="22"/>
        <v>41500</v>
      </c>
      <c r="M180" s="175">
        <f t="shared" si="26"/>
        <v>2299228.8000000003</v>
      </c>
    </row>
    <row r="181" spans="1:20" x14ac:dyDescent="0.25">
      <c r="A181" s="124">
        <v>180</v>
      </c>
      <c r="B181" s="124">
        <v>2806</v>
      </c>
      <c r="C181" s="124">
        <v>28</v>
      </c>
      <c r="D181" s="124" t="s">
        <v>26</v>
      </c>
      <c r="E181" s="127">
        <v>719.57</v>
      </c>
      <c r="F181" s="127">
        <v>49.41</v>
      </c>
      <c r="G181" s="15">
        <f t="shared" si="23"/>
        <v>768.98</v>
      </c>
      <c r="H181" s="15">
        <f t="shared" si="27"/>
        <v>845.87800000000004</v>
      </c>
      <c r="I181" s="174">
        <f t="shared" si="28"/>
        <v>28480</v>
      </c>
      <c r="J181" s="175">
        <f t="shared" si="24"/>
        <v>21900550.400000002</v>
      </c>
      <c r="K181" s="175">
        <f t="shared" si="25"/>
        <v>23433588.928000003</v>
      </c>
      <c r="L181" s="176">
        <f t="shared" si="22"/>
        <v>49000</v>
      </c>
      <c r="M181" s="175">
        <f t="shared" si="26"/>
        <v>2706809.6</v>
      </c>
    </row>
    <row r="182" spans="1:20" x14ac:dyDescent="0.25">
      <c r="A182" s="124">
        <v>181</v>
      </c>
      <c r="B182" s="124">
        <v>2901</v>
      </c>
      <c r="C182" s="124">
        <v>29</v>
      </c>
      <c r="D182" s="124" t="s">
        <v>97</v>
      </c>
      <c r="E182" s="127">
        <v>1003.74</v>
      </c>
      <c r="F182" s="127">
        <v>57.59</v>
      </c>
      <c r="G182" s="15">
        <f t="shared" si="23"/>
        <v>1061.33</v>
      </c>
      <c r="H182" s="15">
        <f t="shared" si="27"/>
        <v>1167.463</v>
      </c>
      <c r="I182" s="174">
        <f>I181+120</f>
        <v>28600</v>
      </c>
      <c r="J182" s="175">
        <f t="shared" si="24"/>
        <v>30354037.999999996</v>
      </c>
      <c r="K182" s="175">
        <f t="shared" si="25"/>
        <v>32478820.659999996</v>
      </c>
      <c r="L182" s="176">
        <f t="shared" si="22"/>
        <v>67500</v>
      </c>
      <c r="M182" s="175">
        <f t="shared" si="26"/>
        <v>3735881.6</v>
      </c>
      <c r="N182" s="47"/>
      <c r="O182" s="125"/>
      <c r="P182" s="125"/>
      <c r="Q182" s="47"/>
      <c r="R182" s="47"/>
      <c r="S182" s="47"/>
      <c r="T182" s="47"/>
    </row>
    <row r="183" spans="1:20" x14ac:dyDescent="0.25">
      <c r="A183" s="124">
        <v>182</v>
      </c>
      <c r="B183" s="124">
        <v>2902</v>
      </c>
      <c r="C183" s="124">
        <v>29</v>
      </c>
      <c r="D183" s="124" t="s">
        <v>97</v>
      </c>
      <c r="E183" s="127">
        <v>1003.74</v>
      </c>
      <c r="F183" s="127">
        <v>57.59</v>
      </c>
      <c r="G183" s="15">
        <f t="shared" si="23"/>
        <v>1061.33</v>
      </c>
      <c r="H183" s="15">
        <f t="shared" si="27"/>
        <v>1167.463</v>
      </c>
      <c r="I183" s="174">
        <f t="shared" ref="I183:I187" si="29">I182</f>
        <v>28600</v>
      </c>
      <c r="J183" s="175">
        <f t="shared" si="24"/>
        <v>30354037.999999996</v>
      </c>
      <c r="K183" s="175">
        <f t="shared" si="25"/>
        <v>32478820.659999996</v>
      </c>
      <c r="L183" s="176">
        <f t="shared" si="22"/>
        <v>67500</v>
      </c>
      <c r="M183" s="175">
        <f t="shared" si="26"/>
        <v>3735881.6</v>
      </c>
      <c r="N183" s="47"/>
      <c r="O183" s="125"/>
      <c r="P183" s="125"/>
      <c r="Q183" s="47"/>
      <c r="R183" s="47"/>
      <c r="S183" s="47"/>
      <c r="T183" s="47"/>
    </row>
    <row r="184" spans="1:20" x14ac:dyDescent="0.25">
      <c r="A184" s="124">
        <v>183</v>
      </c>
      <c r="B184" s="124">
        <v>2903</v>
      </c>
      <c r="C184" s="124">
        <v>29</v>
      </c>
      <c r="D184" s="124" t="s">
        <v>26</v>
      </c>
      <c r="E184" s="127">
        <v>628.08000000000004</v>
      </c>
      <c r="F184" s="127">
        <v>25.19</v>
      </c>
      <c r="G184" s="15">
        <f t="shared" si="23"/>
        <v>653.2700000000001</v>
      </c>
      <c r="H184" s="15">
        <f t="shared" si="27"/>
        <v>718.59700000000021</v>
      </c>
      <c r="I184" s="174">
        <f t="shared" si="29"/>
        <v>28600</v>
      </c>
      <c r="J184" s="175">
        <f t="shared" si="24"/>
        <v>18683522.000000004</v>
      </c>
      <c r="K184" s="175">
        <f t="shared" si="25"/>
        <v>19991368.540000007</v>
      </c>
      <c r="L184" s="176">
        <f t="shared" si="22"/>
        <v>41500</v>
      </c>
      <c r="M184" s="175">
        <f t="shared" si="26"/>
        <v>2299510.4000000008</v>
      </c>
      <c r="N184" s="47"/>
      <c r="O184" s="125"/>
      <c r="P184" s="125"/>
      <c r="Q184" s="47"/>
      <c r="R184" s="47"/>
      <c r="S184" s="47"/>
      <c r="T184" s="47"/>
    </row>
    <row r="185" spans="1:20" x14ac:dyDescent="0.25">
      <c r="A185" s="124">
        <v>184</v>
      </c>
      <c r="B185" s="124">
        <v>2904</v>
      </c>
      <c r="C185" s="124">
        <v>29</v>
      </c>
      <c r="D185" s="124" t="s">
        <v>26</v>
      </c>
      <c r="E185" s="127">
        <v>628.03</v>
      </c>
      <c r="F185" s="127">
        <v>25.19</v>
      </c>
      <c r="G185" s="15">
        <f t="shared" si="23"/>
        <v>653.22</v>
      </c>
      <c r="H185" s="15">
        <f t="shared" si="27"/>
        <v>718.54200000000014</v>
      </c>
      <c r="I185" s="174">
        <f t="shared" si="29"/>
        <v>28600</v>
      </c>
      <c r="J185" s="175">
        <f t="shared" si="24"/>
        <v>18682092</v>
      </c>
      <c r="K185" s="175">
        <f t="shared" si="25"/>
        <v>19989838.440000001</v>
      </c>
      <c r="L185" s="176">
        <f t="shared" si="22"/>
        <v>41500</v>
      </c>
      <c r="M185" s="175">
        <f t="shared" si="26"/>
        <v>2299334.4000000004</v>
      </c>
      <c r="N185" s="47"/>
      <c r="O185" s="125"/>
      <c r="P185" s="125"/>
      <c r="Q185" s="47"/>
      <c r="R185" s="47"/>
      <c r="S185" s="47"/>
      <c r="T185" s="47"/>
    </row>
    <row r="186" spans="1:20" x14ac:dyDescent="0.25">
      <c r="A186" s="124">
        <v>185</v>
      </c>
      <c r="B186" s="124">
        <v>2905</v>
      </c>
      <c r="C186" s="124">
        <v>29</v>
      </c>
      <c r="D186" s="124" t="s">
        <v>26</v>
      </c>
      <c r="E186" s="127">
        <v>628</v>
      </c>
      <c r="F186" s="127">
        <v>25.19</v>
      </c>
      <c r="G186" s="15">
        <f t="shared" si="23"/>
        <v>653.19000000000005</v>
      </c>
      <c r="H186" s="15">
        <f t="shared" si="27"/>
        <v>718.50900000000013</v>
      </c>
      <c r="I186" s="174">
        <f t="shared" si="29"/>
        <v>28600</v>
      </c>
      <c r="J186" s="175">
        <f t="shared" si="24"/>
        <v>18681234</v>
      </c>
      <c r="K186" s="175">
        <f t="shared" si="25"/>
        <v>19988920.380000003</v>
      </c>
      <c r="L186" s="176">
        <f t="shared" si="22"/>
        <v>41500</v>
      </c>
      <c r="M186" s="175">
        <f t="shared" si="26"/>
        <v>2299228.8000000003</v>
      </c>
      <c r="N186" s="47"/>
      <c r="O186" s="125"/>
      <c r="P186" s="125"/>
      <c r="Q186" s="47"/>
      <c r="R186" s="47"/>
      <c r="S186" s="47"/>
      <c r="T186" s="47"/>
    </row>
    <row r="187" spans="1:20" x14ac:dyDescent="0.25">
      <c r="A187" s="124">
        <v>186</v>
      </c>
      <c r="B187" s="124">
        <v>2906</v>
      </c>
      <c r="C187" s="124">
        <v>29</v>
      </c>
      <c r="D187" s="124" t="s">
        <v>26</v>
      </c>
      <c r="E187" s="127">
        <v>719.57</v>
      </c>
      <c r="F187" s="127">
        <v>49.41</v>
      </c>
      <c r="G187" s="15">
        <f t="shared" si="23"/>
        <v>768.98</v>
      </c>
      <c r="H187" s="15">
        <f t="shared" si="27"/>
        <v>845.87800000000004</v>
      </c>
      <c r="I187" s="174">
        <f t="shared" si="29"/>
        <v>28600</v>
      </c>
      <c r="J187" s="175">
        <f t="shared" si="24"/>
        <v>21992828</v>
      </c>
      <c r="K187" s="175">
        <f t="shared" si="25"/>
        <v>23532325.960000001</v>
      </c>
      <c r="L187" s="176">
        <f t="shared" si="22"/>
        <v>49000</v>
      </c>
      <c r="M187" s="175">
        <f t="shared" si="26"/>
        <v>2706809.6</v>
      </c>
      <c r="N187" s="47"/>
      <c r="O187" s="125"/>
      <c r="P187" s="125"/>
      <c r="Q187" s="47"/>
      <c r="R187" s="47"/>
      <c r="S187" s="47"/>
      <c r="T187" s="47"/>
    </row>
    <row r="188" spans="1:20" x14ac:dyDescent="0.25">
      <c r="A188" s="124">
        <v>187</v>
      </c>
      <c r="B188" s="124">
        <v>3001</v>
      </c>
      <c r="C188" s="124">
        <v>30</v>
      </c>
      <c r="D188" s="124" t="s">
        <v>97</v>
      </c>
      <c r="E188" s="127">
        <v>1003.74</v>
      </c>
      <c r="F188" s="127">
        <v>57.59</v>
      </c>
      <c r="G188" s="15">
        <f t="shared" si="23"/>
        <v>1061.33</v>
      </c>
      <c r="H188" s="15">
        <f t="shared" si="27"/>
        <v>1167.463</v>
      </c>
      <c r="I188" s="174">
        <f>I187+120</f>
        <v>28720</v>
      </c>
      <c r="J188" s="175">
        <f t="shared" si="24"/>
        <v>30481397.599999998</v>
      </c>
      <c r="K188" s="175">
        <f t="shared" si="25"/>
        <v>32615095.432</v>
      </c>
      <c r="L188" s="176">
        <f t="shared" si="22"/>
        <v>68000</v>
      </c>
      <c r="M188" s="175">
        <f t="shared" si="26"/>
        <v>3735881.6</v>
      </c>
      <c r="N188" s="47"/>
      <c r="O188" s="125"/>
    </row>
    <row r="189" spans="1:20" x14ac:dyDescent="0.25">
      <c r="A189" s="124">
        <v>188</v>
      </c>
      <c r="B189" s="124">
        <v>3002</v>
      </c>
      <c r="C189" s="124">
        <v>30</v>
      </c>
      <c r="D189" s="124" t="s">
        <v>97</v>
      </c>
      <c r="E189" s="127">
        <v>1003.74</v>
      </c>
      <c r="F189" s="127">
        <v>57.59</v>
      </c>
      <c r="G189" s="15">
        <f t="shared" si="23"/>
        <v>1061.33</v>
      </c>
      <c r="H189" s="15">
        <f t="shared" si="27"/>
        <v>1167.463</v>
      </c>
      <c r="I189" s="174">
        <f t="shared" ref="I189:I193" si="30">I188</f>
        <v>28720</v>
      </c>
      <c r="J189" s="175">
        <f t="shared" si="24"/>
        <v>30481397.599999998</v>
      </c>
      <c r="K189" s="175">
        <f t="shared" si="25"/>
        <v>32615095.432</v>
      </c>
      <c r="L189" s="176">
        <f t="shared" si="22"/>
        <v>68000</v>
      </c>
      <c r="M189" s="175">
        <f t="shared" si="26"/>
        <v>3735881.6</v>
      </c>
      <c r="N189" s="47"/>
      <c r="O189" s="125"/>
    </row>
    <row r="190" spans="1:20" x14ac:dyDescent="0.25">
      <c r="A190" s="124">
        <v>189</v>
      </c>
      <c r="B190" s="124">
        <v>3003</v>
      </c>
      <c r="C190" s="124">
        <v>30</v>
      </c>
      <c r="D190" s="124" t="s">
        <v>26</v>
      </c>
      <c r="E190" s="127">
        <v>628.08000000000004</v>
      </c>
      <c r="F190" s="127">
        <v>25.19</v>
      </c>
      <c r="G190" s="15">
        <f t="shared" si="23"/>
        <v>653.2700000000001</v>
      </c>
      <c r="H190" s="15">
        <f t="shared" si="27"/>
        <v>718.59700000000021</v>
      </c>
      <c r="I190" s="174">
        <f t="shared" si="30"/>
        <v>28720</v>
      </c>
      <c r="J190" s="175">
        <f t="shared" si="24"/>
        <v>18761914.400000002</v>
      </c>
      <c r="K190" s="175">
        <f t="shared" si="25"/>
        <v>20075248.408000004</v>
      </c>
      <c r="L190" s="176">
        <f t="shared" si="22"/>
        <v>42000</v>
      </c>
      <c r="M190" s="175">
        <f t="shared" si="26"/>
        <v>2299510.4000000008</v>
      </c>
      <c r="N190" s="47"/>
      <c r="O190" s="125"/>
    </row>
    <row r="191" spans="1:20" x14ac:dyDescent="0.25">
      <c r="A191" s="124">
        <v>190</v>
      </c>
      <c r="B191" s="124">
        <v>3004</v>
      </c>
      <c r="C191" s="124">
        <v>30</v>
      </c>
      <c r="D191" s="124" t="s">
        <v>26</v>
      </c>
      <c r="E191" s="127">
        <v>628.03</v>
      </c>
      <c r="F191" s="127">
        <v>25.19</v>
      </c>
      <c r="G191" s="15">
        <f t="shared" si="23"/>
        <v>653.22</v>
      </c>
      <c r="H191" s="15">
        <f t="shared" si="27"/>
        <v>718.54200000000014</v>
      </c>
      <c r="I191" s="174">
        <f t="shared" si="30"/>
        <v>28720</v>
      </c>
      <c r="J191" s="175">
        <f t="shared" si="24"/>
        <v>18760478.400000002</v>
      </c>
      <c r="K191" s="175">
        <f t="shared" si="25"/>
        <v>20073711.888000004</v>
      </c>
      <c r="L191" s="176">
        <f t="shared" si="22"/>
        <v>42000</v>
      </c>
      <c r="M191" s="175">
        <f t="shared" si="26"/>
        <v>2299334.4000000004</v>
      </c>
      <c r="N191" s="47"/>
      <c r="O191" s="125"/>
    </row>
    <row r="192" spans="1:20" x14ac:dyDescent="0.25">
      <c r="A192" s="124">
        <v>191</v>
      </c>
      <c r="B192" s="124">
        <v>3005</v>
      </c>
      <c r="C192" s="124">
        <v>30</v>
      </c>
      <c r="D192" s="124" t="s">
        <v>26</v>
      </c>
      <c r="E192" s="127">
        <v>628</v>
      </c>
      <c r="F192" s="127">
        <v>25.19</v>
      </c>
      <c r="G192" s="15">
        <f t="shared" si="23"/>
        <v>653.19000000000005</v>
      </c>
      <c r="H192" s="15">
        <f t="shared" si="27"/>
        <v>718.50900000000013</v>
      </c>
      <c r="I192" s="174">
        <f t="shared" si="30"/>
        <v>28720</v>
      </c>
      <c r="J192" s="175">
        <f t="shared" si="24"/>
        <v>18759616.800000001</v>
      </c>
      <c r="K192" s="175">
        <f t="shared" si="25"/>
        <v>20072789.976000004</v>
      </c>
      <c r="L192" s="176">
        <f t="shared" si="22"/>
        <v>42000</v>
      </c>
      <c r="M192" s="175">
        <f t="shared" si="26"/>
        <v>2299228.8000000003</v>
      </c>
      <c r="N192" s="47"/>
      <c r="O192" s="125"/>
    </row>
    <row r="193" spans="1:15" x14ac:dyDescent="0.25">
      <c r="A193" s="124">
        <v>192</v>
      </c>
      <c r="B193" s="124">
        <v>3006</v>
      </c>
      <c r="C193" s="124">
        <v>30</v>
      </c>
      <c r="D193" s="124" t="s">
        <v>26</v>
      </c>
      <c r="E193" s="127">
        <v>719.57</v>
      </c>
      <c r="F193" s="127">
        <v>49.41</v>
      </c>
      <c r="G193" s="15">
        <f t="shared" si="23"/>
        <v>768.98</v>
      </c>
      <c r="H193" s="15">
        <f t="shared" si="27"/>
        <v>845.87800000000004</v>
      </c>
      <c r="I193" s="174">
        <f t="shared" si="30"/>
        <v>28720</v>
      </c>
      <c r="J193" s="175">
        <f t="shared" si="24"/>
        <v>22085105.600000001</v>
      </c>
      <c r="K193" s="175">
        <f t="shared" si="25"/>
        <v>23631062.992000002</v>
      </c>
      <c r="L193" s="176">
        <f t="shared" si="22"/>
        <v>49000</v>
      </c>
      <c r="M193" s="175">
        <f t="shared" si="26"/>
        <v>2706809.6</v>
      </c>
      <c r="N193" s="47"/>
      <c r="O193" s="125"/>
    </row>
    <row r="194" spans="1:15" x14ac:dyDescent="0.25">
      <c r="A194" s="124">
        <v>193</v>
      </c>
      <c r="B194" s="124">
        <v>3101</v>
      </c>
      <c r="C194" s="124">
        <v>31</v>
      </c>
      <c r="D194" s="124" t="s">
        <v>97</v>
      </c>
      <c r="E194" s="127">
        <v>1003.74</v>
      </c>
      <c r="F194" s="127">
        <v>57.59</v>
      </c>
      <c r="G194" s="15">
        <f t="shared" si="23"/>
        <v>1061.33</v>
      </c>
      <c r="H194" s="15">
        <f t="shared" si="27"/>
        <v>1167.463</v>
      </c>
      <c r="I194" s="174">
        <f>I193+120</f>
        <v>28840</v>
      </c>
      <c r="J194" s="175">
        <f t="shared" si="24"/>
        <v>30608757.199999999</v>
      </c>
      <c r="K194" s="175">
        <f t="shared" si="25"/>
        <v>32751370.204</v>
      </c>
      <c r="L194" s="176">
        <f t="shared" ref="L194:L211" si="31">MROUND((K194*0.025/12),500)</f>
        <v>68000</v>
      </c>
      <c r="M194" s="175">
        <f t="shared" si="26"/>
        <v>3735881.6</v>
      </c>
      <c r="N194" s="47"/>
      <c r="O194" s="125"/>
    </row>
    <row r="195" spans="1:15" x14ac:dyDescent="0.25">
      <c r="A195" s="124">
        <v>194</v>
      </c>
      <c r="B195" s="124">
        <v>3102</v>
      </c>
      <c r="C195" s="124">
        <v>31</v>
      </c>
      <c r="D195" s="124" t="s">
        <v>97</v>
      </c>
      <c r="E195" s="127">
        <v>1003.74</v>
      </c>
      <c r="F195" s="127">
        <v>57.59</v>
      </c>
      <c r="G195" s="15">
        <f t="shared" ref="G195:G211" si="32">E195+F195</f>
        <v>1061.33</v>
      </c>
      <c r="H195" s="15">
        <f t="shared" si="27"/>
        <v>1167.463</v>
      </c>
      <c r="I195" s="174">
        <f t="shared" ref="I195:I199" si="33">I194</f>
        <v>28840</v>
      </c>
      <c r="J195" s="175">
        <f t="shared" ref="J195:J211" si="34">G195*I195</f>
        <v>30608757.199999999</v>
      </c>
      <c r="K195" s="175">
        <f t="shared" ref="K195:K211" si="35">J195*1.07</f>
        <v>32751370.204</v>
      </c>
      <c r="L195" s="176">
        <f t="shared" si="31"/>
        <v>68000</v>
      </c>
      <c r="M195" s="175">
        <f t="shared" ref="M195:M211" si="36">H195*3200</f>
        <v>3735881.6</v>
      </c>
      <c r="N195" s="47"/>
      <c r="O195" s="125"/>
    </row>
    <row r="196" spans="1:15" x14ac:dyDescent="0.25">
      <c r="A196" s="124">
        <v>195</v>
      </c>
      <c r="B196" s="124">
        <v>3103</v>
      </c>
      <c r="C196" s="124">
        <v>31</v>
      </c>
      <c r="D196" s="124" t="s">
        <v>26</v>
      </c>
      <c r="E196" s="127">
        <v>628.08000000000004</v>
      </c>
      <c r="F196" s="127">
        <v>25.19</v>
      </c>
      <c r="G196" s="15">
        <f t="shared" si="32"/>
        <v>653.2700000000001</v>
      </c>
      <c r="H196" s="15">
        <f t="shared" ref="H196:H212" si="37">G196*1.1</f>
        <v>718.59700000000021</v>
      </c>
      <c r="I196" s="174">
        <f t="shared" si="33"/>
        <v>28840</v>
      </c>
      <c r="J196" s="175">
        <f t="shared" si="34"/>
        <v>18840306.800000004</v>
      </c>
      <c r="K196" s="175">
        <f t="shared" si="35"/>
        <v>20159128.276000004</v>
      </c>
      <c r="L196" s="176">
        <f t="shared" si="31"/>
        <v>42000</v>
      </c>
      <c r="M196" s="175">
        <f t="shared" si="36"/>
        <v>2299510.4000000008</v>
      </c>
      <c r="N196" s="47"/>
      <c r="O196" s="125"/>
    </row>
    <row r="197" spans="1:15" x14ac:dyDescent="0.25">
      <c r="A197" s="124">
        <v>196</v>
      </c>
      <c r="B197" s="124">
        <v>3104</v>
      </c>
      <c r="C197" s="124">
        <v>31</v>
      </c>
      <c r="D197" s="124" t="s">
        <v>26</v>
      </c>
      <c r="E197" s="127">
        <v>628.03</v>
      </c>
      <c r="F197" s="127">
        <v>25.19</v>
      </c>
      <c r="G197" s="15">
        <f t="shared" si="32"/>
        <v>653.22</v>
      </c>
      <c r="H197" s="15">
        <f t="shared" si="37"/>
        <v>718.54200000000014</v>
      </c>
      <c r="I197" s="174">
        <f t="shared" si="33"/>
        <v>28840</v>
      </c>
      <c r="J197" s="175">
        <f t="shared" si="34"/>
        <v>18838864.800000001</v>
      </c>
      <c r="K197" s="175">
        <f t="shared" si="35"/>
        <v>20157585.336000003</v>
      </c>
      <c r="L197" s="176">
        <f t="shared" si="31"/>
        <v>42000</v>
      </c>
      <c r="M197" s="175">
        <f t="shared" si="36"/>
        <v>2299334.4000000004</v>
      </c>
      <c r="N197" s="47"/>
      <c r="O197" s="125"/>
    </row>
    <row r="198" spans="1:15" x14ac:dyDescent="0.25">
      <c r="A198" s="124">
        <v>197</v>
      </c>
      <c r="B198" s="124">
        <v>3105</v>
      </c>
      <c r="C198" s="124">
        <v>31</v>
      </c>
      <c r="D198" s="124" t="s">
        <v>26</v>
      </c>
      <c r="E198" s="127">
        <v>628</v>
      </c>
      <c r="F198" s="127">
        <v>25.19</v>
      </c>
      <c r="G198" s="15">
        <f t="shared" si="32"/>
        <v>653.19000000000005</v>
      </c>
      <c r="H198" s="15">
        <f t="shared" si="37"/>
        <v>718.50900000000013</v>
      </c>
      <c r="I198" s="174">
        <f t="shared" si="33"/>
        <v>28840</v>
      </c>
      <c r="J198" s="175">
        <f t="shared" si="34"/>
        <v>18837999.600000001</v>
      </c>
      <c r="K198" s="175">
        <f t="shared" si="35"/>
        <v>20156659.572000004</v>
      </c>
      <c r="L198" s="176">
        <f t="shared" si="31"/>
        <v>42000</v>
      </c>
      <c r="M198" s="175">
        <f t="shared" si="36"/>
        <v>2299228.8000000003</v>
      </c>
      <c r="N198" s="47"/>
      <c r="O198" s="125"/>
    </row>
    <row r="199" spans="1:15" x14ac:dyDescent="0.25">
      <c r="A199" s="124">
        <v>198</v>
      </c>
      <c r="B199" s="124">
        <v>3106</v>
      </c>
      <c r="C199" s="124">
        <v>31</v>
      </c>
      <c r="D199" s="124" t="s">
        <v>26</v>
      </c>
      <c r="E199" s="127">
        <v>719.57</v>
      </c>
      <c r="F199" s="127">
        <v>49.41</v>
      </c>
      <c r="G199" s="15">
        <f t="shared" si="32"/>
        <v>768.98</v>
      </c>
      <c r="H199" s="15">
        <f t="shared" si="37"/>
        <v>845.87800000000004</v>
      </c>
      <c r="I199" s="174">
        <f t="shared" si="33"/>
        <v>28840</v>
      </c>
      <c r="J199" s="175">
        <f t="shared" si="34"/>
        <v>22177383.199999999</v>
      </c>
      <c r="K199" s="175">
        <f t="shared" si="35"/>
        <v>23729800.024</v>
      </c>
      <c r="L199" s="176">
        <f t="shared" si="31"/>
        <v>49500</v>
      </c>
      <c r="M199" s="175">
        <f t="shared" si="36"/>
        <v>2706809.6</v>
      </c>
      <c r="N199" s="47"/>
      <c r="O199" s="125"/>
    </row>
    <row r="200" spans="1:15" x14ac:dyDescent="0.25">
      <c r="A200" s="124">
        <v>199</v>
      </c>
      <c r="B200" s="124">
        <v>3201</v>
      </c>
      <c r="C200" s="124">
        <v>32</v>
      </c>
      <c r="D200" s="124" t="s">
        <v>97</v>
      </c>
      <c r="E200" s="127">
        <v>1003.74</v>
      </c>
      <c r="F200" s="127">
        <v>57.59</v>
      </c>
      <c r="G200" s="15">
        <f t="shared" si="32"/>
        <v>1061.33</v>
      </c>
      <c r="H200" s="15">
        <f t="shared" si="37"/>
        <v>1167.463</v>
      </c>
      <c r="I200" s="174">
        <f>I199+120</f>
        <v>28960</v>
      </c>
      <c r="J200" s="175">
        <f t="shared" si="34"/>
        <v>30736116.799999997</v>
      </c>
      <c r="K200" s="175">
        <f t="shared" si="35"/>
        <v>32887644.976</v>
      </c>
      <c r="L200" s="176">
        <f t="shared" si="31"/>
        <v>68500</v>
      </c>
      <c r="M200" s="175">
        <f t="shared" si="36"/>
        <v>3735881.6</v>
      </c>
      <c r="N200" s="47"/>
      <c r="O200" s="125"/>
    </row>
    <row r="201" spans="1:15" x14ac:dyDescent="0.25">
      <c r="A201" s="124">
        <v>200</v>
      </c>
      <c r="B201" s="124">
        <v>3202</v>
      </c>
      <c r="C201" s="124">
        <v>32</v>
      </c>
      <c r="D201" s="124" t="s">
        <v>97</v>
      </c>
      <c r="E201" s="127">
        <v>1003.74</v>
      </c>
      <c r="F201" s="127">
        <v>57.59</v>
      </c>
      <c r="G201" s="15">
        <f t="shared" si="32"/>
        <v>1061.33</v>
      </c>
      <c r="H201" s="15">
        <f t="shared" si="37"/>
        <v>1167.463</v>
      </c>
      <c r="I201" s="174">
        <f t="shared" ref="I201:I205" si="38">I200</f>
        <v>28960</v>
      </c>
      <c r="J201" s="175">
        <f t="shared" si="34"/>
        <v>30736116.799999997</v>
      </c>
      <c r="K201" s="175">
        <f t="shared" si="35"/>
        <v>32887644.976</v>
      </c>
      <c r="L201" s="176">
        <f t="shared" si="31"/>
        <v>68500</v>
      </c>
      <c r="M201" s="175">
        <f t="shared" si="36"/>
        <v>3735881.6</v>
      </c>
      <c r="N201" s="47"/>
      <c r="O201" s="125"/>
    </row>
    <row r="202" spans="1:15" x14ac:dyDescent="0.25">
      <c r="A202" s="124">
        <v>201</v>
      </c>
      <c r="B202" s="124">
        <v>3203</v>
      </c>
      <c r="C202" s="124">
        <v>32</v>
      </c>
      <c r="D202" s="124" t="s">
        <v>26</v>
      </c>
      <c r="E202" s="127">
        <v>628.08000000000004</v>
      </c>
      <c r="F202" s="127">
        <v>25.19</v>
      </c>
      <c r="G202" s="15">
        <f t="shared" si="32"/>
        <v>653.2700000000001</v>
      </c>
      <c r="H202" s="15">
        <f t="shared" si="37"/>
        <v>718.59700000000021</v>
      </c>
      <c r="I202" s="174">
        <f t="shared" si="38"/>
        <v>28960</v>
      </c>
      <c r="J202" s="175">
        <f t="shared" si="34"/>
        <v>18918699.200000003</v>
      </c>
      <c r="K202" s="175">
        <f t="shared" si="35"/>
        <v>20243008.144000005</v>
      </c>
      <c r="L202" s="176">
        <f t="shared" si="31"/>
        <v>42000</v>
      </c>
      <c r="M202" s="175">
        <f t="shared" si="36"/>
        <v>2299510.4000000008</v>
      </c>
      <c r="N202" s="47"/>
      <c r="O202" s="125"/>
    </row>
    <row r="203" spans="1:15" x14ac:dyDescent="0.25">
      <c r="A203" s="124">
        <v>202</v>
      </c>
      <c r="B203" s="124">
        <v>3204</v>
      </c>
      <c r="C203" s="124">
        <v>32</v>
      </c>
      <c r="D203" s="124" t="s">
        <v>26</v>
      </c>
      <c r="E203" s="127">
        <v>628.03</v>
      </c>
      <c r="F203" s="127">
        <v>25.19</v>
      </c>
      <c r="G203" s="15">
        <f t="shared" si="32"/>
        <v>653.22</v>
      </c>
      <c r="H203" s="15">
        <f t="shared" si="37"/>
        <v>718.54200000000014</v>
      </c>
      <c r="I203" s="174">
        <f t="shared" si="38"/>
        <v>28960</v>
      </c>
      <c r="J203" s="175">
        <f t="shared" si="34"/>
        <v>18917251.199999999</v>
      </c>
      <c r="K203" s="175">
        <f t="shared" si="35"/>
        <v>20241458.784000002</v>
      </c>
      <c r="L203" s="176">
        <f t="shared" si="31"/>
        <v>42000</v>
      </c>
      <c r="M203" s="175">
        <f t="shared" si="36"/>
        <v>2299334.4000000004</v>
      </c>
      <c r="N203" s="47"/>
      <c r="O203" s="125"/>
    </row>
    <row r="204" spans="1:15" x14ac:dyDescent="0.25">
      <c r="A204" s="124">
        <v>203</v>
      </c>
      <c r="B204" s="124">
        <v>3205</v>
      </c>
      <c r="C204" s="124">
        <v>32</v>
      </c>
      <c r="D204" s="124" t="s">
        <v>26</v>
      </c>
      <c r="E204" s="127">
        <v>628</v>
      </c>
      <c r="F204" s="127">
        <v>25.19</v>
      </c>
      <c r="G204" s="15">
        <f t="shared" si="32"/>
        <v>653.19000000000005</v>
      </c>
      <c r="H204" s="15">
        <f t="shared" si="37"/>
        <v>718.50900000000013</v>
      </c>
      <c r="I204" s="174">
        <f t="shared" si="38"/>
        <v>28960</v>
      </c>
      <c r="J204" s="175">
        <f t="shared" si="34"/>
        <v>18916382.400000002</v>
      </c>
      <c r="K204" s="175">
        <f t="shared" si="35"/>
        <v>20240529.168000005</v>
      </c>
      <c r="L204" s="176">
        <f t="shared" si="31"/>
        <v>42000</v>
      </c>
      <c r="M204" s="175">
        <f t="shared" si="36"/>
        <v>2299228.8000000003</v>
      </c>
      <c r="N204" s="47"/>
      <c r="O204" s="125"/>
    </row>
    <row r="205" spans="1:15" x14ac:dyDescent="0.25">
      <c r="A205" s="124">
        <v>204</v>
      </c>
      <c r="B205" s="124">
        <v>3206</v>
      </c>
      <c r="C205" s="124">
        <v>32</v>
      </c>
      <c r="D205" s="124" t="s">
        <v>26</v>
      </c>
      <c r="E205" s="127">
        <v>719.57</v>
      </c>
      <c r="F205" s="127">
        <v>49.41</v>
      </c>
      <c r="G205" s="15">
        <f t="shared" si="32"/>
        <v>768.98</v>
      </c>
      <c r="H205" s="15">
        <f t="shared" si="37"/>
        <v>845.87800000000004</v>
      </c>
      <c r="I205" s="174">
        <f t="shared" si="38"/>
        <v>28960</v>
      </c>
      <c r="J205" s="175">
        <f t="shared" si="34"/>
        <v>22269660.800000001</v>
      </c>
      <c r="K205" s="175">
        <f t="shared" si="35"/>
        <v>23828537.056000002</v>
      </c>
      <c r="L205" s="176">
        <f t="shared" si="31"/>
        <v>49500</v>
      </c>
      <c r="M205" s="175">
        <f t="shared" si="36"/>
        <v>2706809.6</v>
      </c>
      <c r="N205" s="47"/>
      <c r="O205" s="125"/>
    </row>
    <row r="206" spans="1:15" x14ac:dyDescent="0.25">
      <c r="A206" s="124">
        <v>205</v>
      </c>
      <c r="B206" s="124">
        <v>3301</v>
      </c>
      <c r="C206" s="124">
        <v>32</v>
      </c>
      <c r="D206" s="124" t="s">
        <v>97</v>
      </c>
      <c r="E206" s="127">
        <v>1003.74</v>
      </c>
      <c r="F206" s="127">
        <v>57.59</v>
      </c>
      <c r="G206" s="15">
        <f t="shared" si="32"/>
        <v>1061.33</v>
      </c>
      <c r="H206" s="15">
        <f t="shared" si="37"/>
        <v>1167.463</v>
      </c>
      <c r="I206" s="174">
        <f>I205+120</f>
        <v>29080</v>
      </c>
      <c r="J206" s="175">
        <f t="shared" si="34"/>
        <v>30863476.399999999</v>
      </c>
      <c r="K206" s="175">
        <f t="shared" si="35"/>
        <v>33023919.748</v>
      </c>
      <c r="L206" s="176">
        <f t="shared" si="31"/>
        <v>69000</v>
      </c>
      <c r="M206" s="175">
        <f t="shared" si="36"/>
        <v>3735881.6</v>
      </c>
      <c r="N206" s="47"/>
      <c r="O206" s="125"/>
    </row>
    <row r="207" spans="1:15" x14ac:dyDescent="0.25">
      <c r="A207" s="124">
        <v>206</v>
      </c>
      <c r="B207" s="124">
        <v>3302</v>
      </c>
      <c r="C207" s="124">
        <v>33</v>
      </c>
      <c r="D207" s="124" t="s">
        <v>97</v>
      </c>
      <c r="E207" s="127">
        <v>1003.74</v>
      </c>
      <c r="F207" s="127">
        <v>57.59</v>
      </c>
      <c r="G207" s="15">
        <f t="shared" si="32"/>
        <v>1061.33</v>
      </c>
      <c r="H207" s="15">
        <f t="shared" si="37"/>
        <v>1167.463</v>
      </c>
      <c r="I207" s="174">
        <f t="shared" ref="I207:I211" si="39">I206</f>
        <v>29080</v>
      </c>
      <c r="J207" s="175">
        <f t="shared" si="34"/>
        <v>30863476.399999999</v>
      </c>
      <c r="K207" s="175">
        <f t="shared" si="35"/>
        <v>33023919.748</v>
      </c>
      <c r="L207" s="176">
        <f t="shared" si="31"/>
        <v>69000</v>
      </c>
      <c r="M207" s="175">
        <f t="shared" si="36"/>
        <v>3735881.6</v>
      </c>
      <c r="N207" s="47"/>
      <c r="O207" s="125"/>
    </row>
    <row r="208" spans="1:15" x14ac:dyDescent="0.25">
      <c r="A208" s="124">
        <v>207</v>
      </c>
      <c r="B208" s="124">
        <v>3303</v>
      </c>
      <c r="C208" s="124">
        <v>33</v>
      </c>
      <c r="D208" s="124" t="s">
        <v>26</v>
      </c>
      <c r="E208" s="127">
        <v>628.08000000000004</v>
      </c>
      <c r="F208" s="127">
        <v>25.19</v>
      </c>
      <c r="G208" s="15">
        <f t="shared" si="32"/>
        <v>653.2700000000001</v>
      </c>
      <c r="H208" s="15">
        <f t="shared" si="37"/>
        <v>718.59700000000021</v>
      </c>
      <c r="I208" s="174">
        <f t="shared" si="39"/>
        <v>29080</v>
      </c>
      <c r="J208" s="175">
        <f t="shared" si="34"/>
        <v>18997091.600000001</v>
      </c>
      <c r="K208" s="175">
        <f t="shared" si="35"/>
        <v>20326888.012000002</v>
      </c>
      <c r="L208" s="176">
        <f t="shared" si="31"/>
        <v>42500</v>
      </c>
      <c r="M208" s="175">
        <f t="shared" si="36"/>
        <v>2299510.4000000008</v>
      </c>
      <c r="N208" s="47"/>
      <c r="O208" s="125"/>
    </row>
    <row r="209" spans="1:15" x14ac:dyDescent="0.25">
      <c r="A209" s="124">
        <v>208</v>
      </c>
      <c r="B209" s="124">
        <v>3304</v>
      </c>
      <c r="C209" s="124">
        <v>33</v>
      </c>
      <c r="D209" s="124" t="s">
        <v>26</v>
      </c>
      <c r="E209" s="127">
        <v>628.03</v>
      </c>
      <c r="F209" s="127">
        <v>25.19</v>
      </c>
      <c r="G209" s="15">
        <f t="shared" si="32"/>
        <v>653.22</v>
      </c>
      <c r="H209" s="15">
        <f t="shared" si="37"/>
        <v>718.54200000000014</v>
      </c>
      <c r="I209" s="174">
        <f t="shared" si="39"/>
        <v>29080</v>
      </c>
      <c r="J209" s="175">
        <f t="shared" si="34"/>
        <v>18995637.600000001</v>
      </c>
      <c r="K209" s="175">
        <f t="shared" si="35"/>
        <v>20325332.232000005</v>
      </c>
      <c r="L209" s="176">
        <f t="shared" si="31"/>
        <v>42500</v>
      </c>
      <c r="M209" s="175">
        <f t="shared" si="36"/>
        <v>2299334.4000000004</v>
      </c>
      <c r="N209" s="47"/>
      <c r="O209" s="125"/>
    </row>
    <row r="210" spans="1:15" x14ac:dyDescent="0.25">
      <c r="A210" s="124">
        <v>209</v>
      </c>
      <c r="B210" s="124">
        <v>3305</v>
      </c>
      <c r="C210" s="124">
        <v>33</v>
      </c>
      <c r="D210" s="124" t="s">
        <v>26</v>
      </c>
      <c r="E210" s="127">
        <v>628</v>
      </c>
      <c r="F210" s="127">
        <v>25.19</v>
      </c>
      <c r="G210" s="15">
        <f t="shared" si="32"/>
        <v>653.19000000000005</v>
      </c>
      <c r="H210" s="15">
        <f t="shared" si="37"/>
        <v>718.50900000000013</v>
      </c>
      <c r="I210" s="174">
        <f t="shared" si="39"/>
        <v>29080</v>
      </c>
      <c r="J210" s="175">
        <f t="shared" si="34"/>
        <v>18994765.200000003</v>
      </c>
      <c r="K210" s="175">
        <f t="shared" si="35"/>
        <v>20324398.764000006</v>
      </c>
      <c r="L210" s="176">
        <f t="shared" si="31"/>
        <v>42500</v>
      </c>
      <c r="M210" s="175">
        <f t="shared" si="36"/>
        <v>2299228.8000000003</v>
      </c>
      <c r="N210" s="47"/>
      <c r="O210" s="125"/>
    </row>
    <row r="211" spans="1:15" x14ac:dyDescent="0.25">
      <c r="A211" s="124">
        <v>210</v>
      </c>
      <c r="B211" s="124">
        <v>3306</v>
      </c>
      <c r="C211" s="124">
        <v>33</v>
      </c>
      <c r="D211" s="124" t="s">
        <v>26</v>
      </c>
      <c r="E211" s="127">
        <v>719.57</v>
      </c>
      <c r="F211" s="127">
        <v>49.41</v>
      </c>
      <c r="G211" s="15">
        <f t="shared" si="32"/>
        <v>768.98</v>
      </c>
      <c r="H211" s="15">
        <f t="shared" si="37"/>
        <v>845.87800000000004</v>
      </c>
      <c r="I211" s="174">
        <f t="shared" si="39"/>
        <v>29080</v>
      </c>
      <c r="J211" s="175">
        <f t="shared" si="34"/>
        <v>22361938.400000002</v>
      </c>
      <c r="K211" s="175">
        <f t="shared" si="35"/>
        <v>23927274.088000003</v>
      </c>
      <c r="L211" s="176">
        <f t="shared" si="31"/>
        <v>50000</v>
      </c>
      <c r="M211" s="175">
        <f t="shared" si="36"/>
        <v>2706809.6</v>
      </c>
      <c r="N211" s="47"/>
      <c r="O211" s="125"/>
    </row>
    <row r="212" spans="1:15" x14ac:dyDescent="0.25">
      <c r="A212" s="138" t="s">
        <v>120</v>
      </c>
      <c r="B212" s="138"/>
      <c r="C212" s="138"/>
      <c r="D212" s="138"/>
      <c r="E212" s="138"/>
      <c r="F212" s="138"/>
      <c r="G212" s="132">
        <f t="shared" ref="G212:H212" si="40">SUM(G2:G211)</f>
        <v>170379.4</v>
      </c>
      <c r="H212" s="132">
        <f t="shared" si="40"/>
        <v>187417.33999999971</v>
      </c>
      <c r="I212" s="177"/>
      <c r="J212" s="168">
        <f t="shared" ref="J212:K212" si="41">SUM(J2:J211)</f>
        <v>4595615772.3999996</v>
      </c>
      <c r="K212" s="168">
        <f t="shared" si="41"/>
        <v>4917308876.4680014</v>
      </c>
      <c r="L212" s="177"/>
      <c r="M212" s="168">
        <f>SUM(M2:M211)</f>
        <v>599735488.00000048</v>
      </c>
      <c r="N212" s="47"/>
      <c r="O212" s="125"/>
    </row>
    <row r="213" spans="1:15" x14ac:dyDescent="0.25">
      <c r="H213" s="135"/>
    </row>
  </sheetData>
  <mergeCells count="1">
    <mergeCell ref="A212:F212"/>
  </mergeCells>
  <phoneticPr fontId="18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5E8E8-2ED9-4371-9CEF-E4683B670267}">
  <dimension ref="A1:M218"/>
  <sheetViews>
    <sheetView tabSelected="1" topLeftCell="A194" zoomScale="145" zoomScaleNormal="145" workbookViewId="0">
      <selection activeCell="R210" sqref="R210"/>
    </sheetView>
  </sheetViews>
  <sheetFormatPr defaultRowHeight="15" x14ac:dyDescent="0.25"/>
  <cols>
    <col min="1" max="1" width="4.28515625" customWidth="1"/>
    <col min="2" max="2" width="5.28515625" style="11" customWidth="1"/>
    <col min="3" max="3" width="5" style="11" customWidth="1"/>
    <col min="4" max="4" width="6.28515625" customWidth="1"/>
    <col min="5" max="5" width="5.140625" customWidth="1"/>
    <col min="6" max="6" width="5.7109375" customWidth="1"/>
    <col min="7" max="7" width="6" style="11" customWidth="1"/>
    <col min="8" max="8" width="6.140625" style="11" customWidth="1"/>
    <col min="9" max="9" width="6.42578125" style="173" customWidth="1"/>
    <col min="10" max="10" width="10.7109375" style="173" customWidth="1"/>
    <col min="11" max="11" width="13.5703125" style="173" customWidth="1"/>
    <col min="12" max="12" width="9.140625" style="173"/>
    <col min="13" max="13" width="10.7109375" style="173" customWidth="1"/>
  </cols>
  <sheetData>
    <row r="1" spans="1:13" ht="49.5" customHeight="1" x14ac:dyDescent="0.25">
      <c r="A1" s="162" t="s">
        <v>1</v>
      </c>
      <c r="B1" s="163" t="s">
        <v>0</v>
      </c>
      <c r="C1" s="163" t="s">
        <v>3</v>
      </c>
      <c r="D1" s="164" t="s">
        <v>2</v>
      </c>
      <c r="E1" s="163" t="s">
        <v>16</v>
      </c>
      <c r="F1" s="163" t="s">
        <v>125</v>
      </c>
      <c r="G1" s="163" t="s">
        <v>126</v>
      </c>
      <c r="H1" s="163" t="s">
        <v>4</v>
      </c>
      <c r="I1" s="170" t="s">
        <v>132</v>
      </c>
      <c r="J1" s="170" t="s">
        <v>128</v>
      </c>
      <c r="K1" s="170" t="s">
        <v>129</v>
      </c>
      <c r="L1" s="170" t="s">
        <v>130</v>
      </c>
      <c r="M1" s="170" t="s">
        <v>131</v>
      </c>
    </row>
    <row r="2" spans="1:13" x14ac:dyDescent="0.25">
      <c r="A2" s="124">
        <v>1</v>
      </c>
      <c r="B2" s="124" t="s">
        <v>98</v>
      </c>
      <c r="C2" s="124" t="s">
        <v>101</v>
      </c>
      <c r="D2" s="124" t="s">
        <v>97</v>
      </c>
      <c r="E2" s="127">
        <v>884.26</v>
      </c>
      <c r="F2" s="127">
        <v>49.62</v>
      </c>
      <c r="G2" s="127">
        <f>E2+F2</f>
        <v>933.88</v>
      </c>
      <c r="H2" s="127">
        <f>G2*1.1</f>
        <v>1027.268</v>
      </c>
      <c r="I2" s="133">
        <v>25000</v>
      </c>
      <c r="J2" s="171">
        <f>G2*I2</f>
        <v>23347000</v>
      </c>
      <c r="K2" s="171">
        <f>J2*1.08</f>
        <v>25214760</v>
      </c>
      <c r="L2" s="172">
        <f t="shared" ref="L2:L63" si="0">MROUND((K2*0.025/12),500)</f>
        <v>52500</v>
      </c>
      <c r="M2" s="171">
        <f>H2*3200</f>
        <v>3287257.6</v>
      </c>
    </row>
    <row r="3" spans="1:13" x14ac:dyDescent="0.25">
      <c r="A3" s="124">
        <v>2</v>
      </c>
      <c r="B3" s="124" t="s">
        <v>99</v>
      </c>
      <c r="C3" s="124" t="s">
        <v>101</v>
      </c>
      <c r="D3" s="124" t="s">
        <v>97</v>
      </c>
      <c r="E3" s="127">
        <v>884</v>
      </c>
      <c r="F3" s="127">
        <v>50</v>
      </c>
      <c r="G3" s="127">
        <f t="shared" ref="G3:G64" si="1">E3+F3</f>
        <v>934</v>
      </c>
      <c r="H3" s="127">
        <f>G3*1.1</f>
        <v>1027.4000000000001</v>
      </c>
      <c r="I3" s="133">
        <f>I2</f>
        <v>25000</v>
      </c>
      <c r="J3" s="171">
        <f t="shared" ref="J3:J66" si="2">G3*I3</f>
        <v>23350000</v>
      </c>
      <c r="K3" s="171">
        <f t="shared" ref="K3:K66" si="3">J3*1.08</f>
        <v>25218000</v>
      </c>
      <c r="L3" s="172">
        <f t="shared" ref="L3:L66" si="4">MROUND((K3*0.025/12),500)</f>
        <v>52500</v>
      </c>
      <c r="M3" s="171">
        <f t="shared" ref="M3:M66" si="5">H3*3200</f>
        <v>3287680.0000000005</v>
      </c>
    </row>
    <row r="4" spans="1:13" x14ac:dyDescent="0.25">
      <c r="A4" s="124">
        <v>3</v>
      </c>
      <c r="B4" s="124" t="s">
        <v>100</v>
      </c>
      <c r="C4" s="124" t="s">
        <v>101</v>
      </c>
      <c r="D4" s="124" t="s">
        <v>26</v>
      </c>
      <c r="E4" s="127">
        <v>574</v>
      </c>
      <c r="F4" s="127">
        <v>25</v>
      </c>
      <c r="G4" s="127">
        <f t="shared" si="1"/>
        <v>599</v>
      </c>
      <c r="H4" s="127">
        <f t="shared" ref="H4:H65" si="6">G4*1.1</f>
        <v>658.90000000000009</v>
      </c>
      <c r="I4" s="133">
        <f t="shared" ref="I4:I67" si="7">I3</f>
        <v>25000</v>
      </c>
      <c r="J4" s="171">
        <f t="shared" si="2"/>
        <v>14975000</v>
      </c>
      <c r="K4" s="171">
        <f t="shared" si="3"/>
        <v>16173000.000000002</v>
      </c>
      <c r="L4" s="172">
        <f t="shared" si="4"/>
        <v>33500</v>
      </c>
      <c r="M4" s="171">
        <f t="shared" si="5"/>
        <v>2108480.0000000005</v>
      </c>
    </row>
    <row r="5" spans="1:13" x14ac:dyDescent="0.25">
      <c r="A5" s="124">
        <v>4</v>
      </c>
      <c r="B5" s="124" t="s">
        <v>102</v>
      </c>
      <c r="C5" s="124" t="s">
        <v>71</v>
      </c>
      <c r="D5" s="124" t="s">
        <v>97</v>
      </c>
      <c r="E5" s="127">
        <v>884.26</v>
      </c>
      <c r="F5" s="127">
        <v>50</v>
      </c>
      <c r="G5" s="127">
        <f t="shared" si="1"/>
        <v>934.26</v>
      </c>
      <c r="H5" s="127">
        <f t="shared" si="6"/>
        <v>1027.6860000000001</v>
      </c>
      <c r="I5" s="133">
        <f>I4</f>
        <v>25000</v>
      </c>
      <c r="J5" s="171">
        <f t="shared" si="2"/>
        <v>23356500</v>
      </c>
      <c r="K5" s="171">
        <f t="shared" si="3"/>
        <v>25225020</v>
      </c>
      <c r="L5" s="172">
        <f t="shared" si="4"/>
        <v>52500</v>
      </c>
      <c r="M5" s="171">
        <f t="shared" si="5"/>
        <v>3288595.2000000007</v>
      </c>
    </row>
    <row r="6" spans="1:13" x14ac:dyDescent="0.25">
      <c r="A6" s="124">
        <v>5</v>
      </c>
      <c r="B6" s="124" t="s">
        <v>103</v>
      </c>
      <c r="C6" s="124" t="s">
        <v>71</v>
      </c>
      <c r="D6" s="124" t="s">
        <v>97</v>
      </c>
      <c r="E6" s="127">
        <v>884.26</v>
      </c>
      <c r="F6" s="127">
        <v>50</v>
      </c>
      <c r="G6" s="127">
        <f t="shared" si="1"/>
        <v>934.26</v>
      </c>
      <c r="H6" s="127">
        <f t="shared" si="6"/>
        <v>1027.6860000000001</v>
      </c>
      <c r="I6" s="133">
        <f>I5</f>
        <v>25000</v>
      </c>
      <c r="J6" s="171">
        <f t="shared" si="2"/>
        <v>23356500</v>
      </c>
      <c r="K6" s="171">
        <f t="shared" si="3"/>
        <v>25225020</v>
      </c>
      <c r="L6" s="172">
        <f t="shared" si="4"/>
        <v>52500</v>
      </c>
      <c r="M6" s="171">
        <f t="shared" si="5"/>
        <v>3288595.2000000007</v>
      </c>
    </row>
    <row r="7" spans="1:13" x14ac:dyDescent="0.25">
      <c r="A7" s="124">
        <v>6</v>
      </c>
      <c r="B7" s="124" t="s">
        <v>104</v>
      </c>
      <c r="C7" s="124" t="s">
        <v>71</v>
      </c>
      <c r="D7" s="124" t="s">
        <v>26</v>
      </c>
      <c r="E7" s="127">
        <v>574.37</v>
      </c>
      <c r="F7" s="127">
        <v>25.4</v>
      </c>
      <c r="G7" s="127">
        <f t="shared" si="1"/>
        <v>599.77</v>
      </c>
      <c r="H7" s="127">
        <f t="shared" si="6"/>
        <v>659.74700000000007</v>
      </c>
      <c r="I7" s="133">
        <f t="shared" ref="I7:I8" si="8">I6</f>
        <v>25000</v>
      </c>
      <c r="J7" s="171">
        <f t="shared" si="2"/>
        <v>14994250</v>
      </c>
      <c r="K7" s="171">
        <f t="shared" si="3"/>
        <v>16193790.000000002</v>
      </c>
      <c r="L7" s="172">
        <f t="shared" si="4"/>
        <v>33500</v>
      </c>
      <c r="M7" s="171">
        <f t="shared" si="5"/>
        <v>2111190.4000000004</v>
      </c>
    </row>
    <row r="8" spans="1:13" x14ac:dyDescent="0.25">
      <c r="A8" s="124">
        <v>7</v>
      </c>
      <c r="B8" s="124" t="s">
        <v>105</v>
      </c>
      <c r="C8" s="124" t="s">
        <v>71</v>
      </c>
      <c r="D8" s="124" t="s">
        <v>5</v>
      </c>
      <c r="E8" s="127">
        <v>408.06</v>
      </c>
      <c r="F8" s="127">
        <v>24.33</v>
      </c>
      <c r="G8" s="127">
        <f t="shared" si="1"/>
        <v>432.39</v>
      </c>
      <c r="H8" s="127">
        <f t="shared" si="6"/>
        <v>475.62900000000002</v>
      </c>
      <c r="I8" s="133">
        <f t="shared" si="8"/>
        <v>25000</v>
      </c>
      <c r="J8" s="171">
        <f t="shared" si="2"/>
        <v>10809750</v>
      </c>
      <c r="K8" s="171">
        <f t="shared" si="3"/>
        <v>11674530</v>
      </c>
      <c r="L8" s="172">
        <f t="shared" si="4"/>
        <v>24500</v>
      </c>
      <c r="M8" s="171">
        <f t="shared" si="5"/>
        <v>1522012.8</v>
      </c>
    </row>
    <row r="9" spans="1:13" x14ac:dyDescent="0.25">
      <c r="A9" s="124">
        <v>8</v>
      </c>
      <c r="B9" s="124" t="s">
        <v>106</v>
      </c>
      <c r="C9" s="124" t="s">
        <v>74</v>
      </c>
      <c r="D9" s="124" t="s">
        <v>97</v>
      </c>
      <c r="E9" s="127">
        <v>884.26</v>
      </c>
      <c r="F9" s="127">
        <v>50</v>
      </c>
      <c r="G9" s="127">
        <f t="shared" si="1"/>
        <v>934.26</v>
      </c>
      <c r="H9" s="127">
        <f t="shared" si="6"/>
        <v>1027.6860000000001</v>
      </c>
      <c r="I9" s="133">
        <f>I8</f>
        <v>25000</v>
      </c>
      <c r="J9" s="171">
        <f t="shared" si="2"/>
        <v>23356500</v>
      </c>
      <c r="K9" s="171">
        <f t="shared" si="3"/>
        <v>25225020</v>
      </c>
      <c r="L9" s="172">
        <f t="shared" si="4"/>
        <v>52500</v>
      </c>
      <c r="M9" s="171">
        <f t="shared" si="5"/>
        <v>3288595.2000000007</v>
      </c>
    </row>
    <row r="10" spans="1:13" x14ac:dyDescent="0.25">
      <c r="A10" s="124">
        <v>9</v>
      </c>
      <c r="B10" s="124" t="s">
        <v>79</v>
      </c>
      <c r="C10" s="124" t="s">
        <v>74</v>
      </c>
      <c r="D10" s="124" t="s">
        <v>97</v>
      </c>
      <c r="E10" s="127">
        <v>884.26</v>
      </c>
      <c r="F10" s="127">
        <v>50</v>
      </c>
      <c r="G10" s="127">
        <f t="shared" si="1"/>
        <v>934.26</v>
      </c>
      <c r="H10" s="127">
        <f t="shared" si="6"/>
        <v>1027.6860000000001</v>
      </c>
      <c r="I10" s="133">
        <f t="shared" ref="I10" si="9">I9</f>
        <v>25000</v>
      </c>
      <c r="J10" s="171">
        <f t="shared" si="2"/>
        <v>23356500</v>
      </c>
      <c r="K10" s="171">
        <f t="shared" si="3"/>
        <v>25225020</v>
      </c>
      <c r="L10" s="172">
        <f t="shared" si="4"/>
        <v>52500</v>
      </c>
      <c r="M10" s="171">
        <f t="shared" si="5"/>
        <v>3288595.2000000007</v>
      </c>
    </row>
    <row r="11" spans="1:13" x14ac:dyDescent="0.25">
      <c r="A11" s="124">
        <v>10</v>
      </c>
      <c r="B11" s="124" t="s">
        <v>80</v>
      </c>
      <c r="C11" s="124" t="s">
        <v>74</v>
      </c>
      <c r="D11" s="124" t="s">
        <v>26</v>
      </c>
      <c r="E11" s="127">
        <v>574.37</v>
      </c>
      <c r="F11" s="127">
        <v>25.4</v>
      </c>
      <c r="G11" s="127">
        <f t="shared" si="1"/>
        <v>599.77</v>
      </c>
      <c r="H11" s="127">
        <f t="shared" si="6"/>
        <v>659.74700000000007</v>
      </c>
      <c r="I11" s="133">
        <f t="shared" si="7"/>
        <v>25000</v>
      </c>
      <c r="J11" s="171">
        <f t="shared" si="2"/>
        <v>14994250</v>
      </c>
      <c r="K11" s="171">
        <f t="shared" si="3"/>
        <v>16193790.000000002</v>
      </c>
      <c r="L11" s="172">
        <f t="shared" si="4"/>
        <v>33500</v>
      </c>
      <c r="M11" s="171">
        <f t="shared" si="5"/>
        <v>2111190.4000000004</v>
      </c>
    </row>
    <row r="12" spans="1:13" x14ac:dyDescent="0.25">
      <c r="A12" s="124">
        <v>11</v>
      </c>
      <c r="B12" s="124" t="s">
        <v>107</v>
      </c>
      <c r="C12" s="124" t="s">
        <v>74</v>
      </c>
      <c r="D12" s="124" t="s">
        <v>5</v>
      </c>
      <c r="E12" s="127">
        <v>408.06</v>
      </c>
      <c r="F12" s="127">
        <v>24.33</v>
      </c>
      <c r="G12" s="127">
        <f t="shared" si="1"/>
        <v>432.39</v>
      </c>
      <c r="H12" s="127">
        <f t="shared" si="6"/>
        <v>475.62900000000002</v>
      </c>
      <c r="I12" s="133">
        <f t="shared" si="7"/>
        <v>25000</v>
      </c>
      <c r="J12" s="171">
        <f t="shared" si="2"/>
        <v>10809750</v>
      </c>
      <c r="K12" s="171">
        <f t="shared" si="3"/>
        <v>11674530</v>
      </c>
      <c r="L12" s="172">
        <f t="shared" si="4"/>
        <v>24500</v>
      </c>
      <c r="M12" s="171">
        <f t="shared" si="5"/>
        <v>1522012.8</v>
      </c>
    </row>
    <row r="13" spans="1:13" x14ac:dyDescent="0.25">
      <c r="A13" s="124">
        <v>12</v>
      </c>
      <c r="B13" s="124" t="s">
        <v>108</v>
      </c>
      <c r="C13" s="124" t="s">
        <v>75</v>
      </c>
      <c r="D13" s="124" t="s">
        <v>97</v>
      </c>
      <c r="E13" s="127">
        <v>884.26</v>
      </c>
      <c r="F13" s="127">
        <v>50</v>
      </c>
      <c r="G13" s="127">
        <f t="shared" si="1"/>
        <v>934.26</v>
      </c>
      <c r="H13" s="127">
        <f t="shared" si="6"/>
        <v>1027.6860000000001</v>
      </c>
      <c r="I13" s="133">
        <f t="shared" si="7"/>
        <v>25000</v>
      </c>
      <c r="J13" s="171">
        <f t="shared" si="2"/>
        <v>23356500</v>
      </c>
      <c r="K13" s="171">
        <f t="shared" si="3"/>
        <v>25225020</v>
      </c>
      <c r="L13" s="172">
        <f t="shared" si="4"/>
        <v>52500</v>
      </c>
      <c r="M13" s="171">
        <f t="shared" si="5"/>
        <v>3288595.2000000007</v>
      </c>
    </row>
    <row r="14" spans="1:13" x14ac:dyDescent="0.25">
      <c r="A14" s="124">
        <v>13</v>
      </c>
      <c r="B14" s="124" t="s">
        <v>83</v>
      </c>
      <c r="C14" s="124" t="s">
        <v>75</v>
      </c>
      <c r="D14" s="124" t="s">
        <v>97</v>
      </c>
      <c r="E14" s="127">
        <v>884.26</v>
      </c>
      <c r="F14" s="127">
        <v>50</v>
      </c>
      <c r="G14" s="127">
        <f t="shared" si="1"/>
        <v>934.26</v>
      </c>
      <c r="H14" s="127">
        <f t="shared" si="6"/>
        <v>1027.6860000000001</v>
      </c>
      <c r="I14" s="133">
        <f t="shared" si="7"/>
        <v>25000</v>
      </c>
      <c r="J14" s="171">
        <f t="shared" si="2"/>
        <v>23356500</v>
      </c>
      <c r="K14" s="171">
        <f t="shared" si="3"/>
        <v>25225020</v>
      </c>
      <c r="L14" s="172">
        <f t="shared" si="4"/>
        <v>52500</v>
      </c>
      <c r="M14" s="171">
        <f t="shared" si="5"/>
        <v>3288595.2000000007</v>
      </c>
    </row>
    <row r="15" spans="1:13" x14ac:dyDescent="0.25">
      <c r="A15" s="124">
        <v>14</v>
      </c>
      <c r="B15" s="124" t="s">
        <v>84</v>
      </c>
      <c r="C15" s="124" t="s">
        <v>75</v>
      </c>
      <c r="D15" s="124" t="s">
        <v>26</v>
      </c>
      <c r="E15" s="127">
        <v>574.37</v>
      </c>
      <c r="F15" s="127">
        <v>25.4</v>
      </c>
      <c r="G15" s="127">
        <f t="shared" si="1"/>
        <v>599.77</v>
      </c>
      <c r="H15" s="127">
        <f t="shared" si="6"/>
        <v>659.74700000000007</v>
      </c>
      <c r="I15" s="133">
        <f t="shared" si="7"/>
        <v>25000</v>
      </c>
      <c r="J15" s="171">
        <f t="shared" si="2"/>
        <v>14994250</v>
      </c>
      <c r="K15" s="171">
        <f t="shared" si="3"/>
        <v>16193790.000000002</v>
      </c>
      <c r="L15" s="172">
        <f t="shared" si="4"/>
        <v>33500</v>
      </c>
      <c r="M15" s="171">
        <f t="shared" si="5"/>
        <v>2111190.4000000004</v>
      </c>
    </row>
    <row r="16" spans="1:13" x14ac:dyDescent="0.25">
      <c r="A16" s="124">
        <v>15</v>
      </c>
      <c r="B16" s="124" t="s">
        <v>109</v>
      </c>
      <c r="C16" s="124" t="s">
        <v>75</v>
      </c>
      <c r="D16" s="124" t="s">
        <v>5</v>
      </c>
      <c r="E16" s="127">
        <v>408.06</v>
      </c>
      <c r="F16" s="127">
        <v>24.33</v>
      </c>
      <c r="G16" s="127">
        <f t="shared" si="1"/>
        <v>432.39</v>
      </c>
      <c r="H16" s="127">
        <f t="shared" si="6"/>
        <v>475.62900000000002</v>
      </c>
      <c r="I16" s="133">
        <f>I15</f>
        <v>25000</v>
      </c>
      <c r="J16" s="171">
        <f t="shared" si="2"/>
        <v>10809750</v>
      </c>
      <c r="K16" s="171">
        <f t="shared" si="3"/>
        <v>11674530</v>
      </c>
      <c r="L16" s="172">
        <f t="shared" si="4"/>
        <v>24500</v>
      </c>
      <c r="M16" s="171">
        <f t="shared" si="5"/>
        <v>1522012.8</v>
      </c>
    </row>
    <row r="17" spans="1:13" x14ac:dyDescent="0.25">
      <c r="A17" s="124">
        <v>16</v>
      </c>
      <c r="B17" s="124" t="s">
        <v>110</v>
      </c>
      <c r="C17" s="124" t="s">
        <v>76</v>
      </c>
      <c r="D17" s="124" t="s">
        <v>97</v>
      </c>
      <c r="E17" s="127">
        <v>884.26</v>
      </c>
      <c r="F17" s="127">
        <v>50</v>
      </c>
      <c r="G17" s="127">
        <f t="shared" si="1"/>
        <v>934.26</v>
      </c>
      <c r="H17" s="127">
        <f t="shared" si="6"/>
        <v>1027.6860000000001</v>
      </c>
      <c r="I17" s="133">
        <f t="shared" ref="I17" si="10">I16</f>
        <v>25000</v>
      </c>
      <c r="J17" s="171">
        <f t="shared" si="2"/>
        <v>23356500</v>
      </c>
      <c r="K17" s="171">
        <f t="shared" si="3"/>
        <v>25225020</v>
      </c>
      <c r="L17" s="172">
        <f t="shared" si="4"/>
        <v>52500</v>
      </c>
      <c r="M17" s="171">
        <f t="shared" si="5"/>
        <v>3288595.2000000007</v>
      </c>
    </row>
    <row r="18" spans="1:13" x14ac:dyDescent="0.25">
      <c r="A18" s="124">
        <v>17</v>
      </c>
      <c r="B18" s="124" t="s">
        <v>87</v>
      </c>
      <c r="C18" s="124" t="s">
        <v>76</v>
      </c>
      <c r="D18" s="124" t="s">
        <v>97</v>
      </c>
      <c r="E18" s="127">
        <v>884.26</v>
      </c>
      <c r="F18" s="127">
        <v>50</v>
      </c>
      <c r="G18" s="127">
        <f t="shared" si="1"/>
        <v>934.26</v>
      </c>
      <c r="H18" s="127">
        <f t="shared" si="6"/>
        <v>1027.6860000000001</v>
      </c>
      <c r="I18" s="133">
        <f t="shared" si="7"/>
        <v>25000</v>
      </c>
      <c r="J18" s="171">
        <f t="shared" si="2"/>
        <v>23356500</v>
      </c>
      <c r="K18" s="171">
        <f t="shared" si="3"/>
        <v>25225020</v>
      </c>
      <c r="L18" s="172">
        <f t="shared" si="4"/>
        <v>52500</v>
      </c>
      <c r="M18" s="171">
        <f t="shared" si="5"/>
        <v>3288595.2000000007</v>
      </c>
    </row>
    <row r="19" spans="1:13" x14ac:dyDescent="0.25">
      <c r="A19" s="124">
        <v>18</v>
      </c>
      <c r="B19" s="124" t="s">
        <v>88</v>
      </c>
      <c r="C19" s="124" t="s">
        <v>76</v>
      </c>
      <c r="D19" s="124" t="s">
        <v>26</v>
      </c>
      <c r="E19" s="127">
        <v>574.37</v>
      </c>
      <c r="F19" s="127">
        <v>25.4</v>
      </c>
      <c r="G19" s="127">
        <f t="shared" si="1"/>
        <v>599.77</v>
      </c>
      <c r="H19" s="127">
        <f t="shared" si="6"/>
        <v>659.74700000000007</v>
      </c>
      <c r="I19" s="133">
        <f t="shared" si="7"/>
        <v>25000</v>
      </c>
      <c r="J19" s="171">
        <f t="shared" si="2"/>
        <v>14994250</v>
      </c>
      <c r="K19" s="171">
        <f t="shared" si="3"/>
        <v>16193790.000000002</v>
      </c>
      <c r="L19" s="172">
        <f t="shared" si="4"/>
        <v>33500</v>
      </c>
      <c r="M19" s="171">
        <f t="shared" si="5"/>
        <v>2111190.4000000004</v>
      </c>
    </row>
    <row r="20" spans="1:13" x14ac:dyDescent="0.25">
      <c r="A20" s="124">
        <v>19</v>
      </c>
      <c r="B20" s="124" t="s">
        <v>111</v>
      </c>
      <c r="C20" s="124" t="s">
        <v>76</v>
      </c>
      <c r="D20" s="124" t="s">
        <v>5</v>
      </c>
      <c r="E20" s="127">
        <v>408.06</v>
      </c>
      <c r="F20" s="127">
        <v>24.33</v>
      </c>
      <c r="G20" s="127">
        <f t="shared" si="1"/>
        <v>432.39</v>
      </c>
      <c r="H20" s="127">
        <f t="shared" si="6"/>
        <v>475.62900000000002</v>
      </c>
      <c r="I20" s="133">
        <f t="shared" si="7"/>
        <v>25000</v>
      </c>
      <c r="J20" s="171">
        <f t="shared" si="2"/>
        <v>10809750</v>
      </c>
      <c r="K20" s="171">
        <f t="shared" si="3"/>
        <v>11674530</v>
      </c>
      <c r="L20" s="172">
        <f t="shared" si="4"/>
        <v>24500</v>
      </c>
      <c r="M20" s="171">
        <f t="shared" si="5"/>
        <v>1522012.8</v>
      </c>
    </row>
    <row r="21" spans="1:13" x14ac:dyDescent="0.25">
      <c r="A21" s="124">
        <v>20</v>
      </c>
      <c r="B21" s="124" t="s">
        <v>112</v>
      </c>
      <c r="C21" s="124" t="s">
        <v>77</v>
      </c>
      <c r="D21" s="124" t="s">
        <v>97</v>
      </c>
      <c r="E21" s="127">
        <v>884.26</v>
      </c>
      <c r="F21" s="127">
        <v>50</v>
      </c>
      <c r="G21" s="127">
        <f t="shared" si="1"/>
        <v>934.26</v>
      </c>
      <c r="H21" s="127">
        <f t="shared" si="6"/>
        <v>1027.6860000000001</v>
      </c>
      <c r="I21" s="133">
        <f>I20+120</f>
        <v>25120</v>
      </c>
      <c r="J21" s="171">
        <f t="shared" si="2"/>
        <v>23468611.199999999</v>
      </c>
      <c r="K21" s="171">
        <f t="shared" si="3"/>
        <v>25346100.096000001</v>
      </c>
      <c r="L21" s="172">
        <f t="shared" si="4"/>
        <v>53000</v>
      </c>
      <c r="M21" s="171">
        <f t="shared" si="5"/>
        <v>3288595.2000000007</v>
      </c>
    </row>
    <row r="22" spans="1:13" x14ac:dyDescent="0.25">
      <c r="A22" s="124">
        <v>21</v>
      </c>
      <c r="B22" s="124" t="s">
        <v>91</v>
      </c>
      <c r="C22" s="124" t="s">
        <v>77</v>
      </c>
      <c r="D22" s="124" t="s">
        <v>97</v>
      </c>
      <c r="E22" s="127">
        <v>884.26</v>
      </c>
      <c r="F22" s="127">
        <v>50</v>
      </c>
      <c r="G22" s="127">
        <f t="shared" si="1"/>
        <v>934.26</v>
      </c>
      <c r="H22" s="127">
        <f t="shared" si="6"/>
        <v>1027.6860000000001</v>
      </c>
      <c r="I22" s="133">
        <f t="shared" si="7"/>
        <v>25120</v>
      </c>
      <c r="J22" s="171">
        <f t="shared" si="2"/>
        <v>23468611.199999999</v>
      </c>
      <c r="K22" s="171">
        <f t="shared" si="3"/>
        <v>25346100.096000001</v>
      </c>
      <c r="L22" s="172">
        <f t="shared" si="4"/>
        <v>53000</v>
      </c>
      <c r="M22" s="171">
        <f t="shared" si="5"/>
        <v>3288595.2000000007</v>
      </c>
    </row>
    <row r="23" spans="1:13" x14ac:dyDescent="0.25">
      <c r="A23" s="124">
        <v>22</v>
      </c>
      <c r="B23" s="124" t="s">
        <v>92</v>
      </c>
      <c r="C23" s="124" t="s">
        <v>77</v>
      </c>
      <c r="D23" s="124" t="s">
        <v>26</v>
      </c>
      <c r="E23" s="127">
        <v>574.37</v>
      </c>
      <c r="F23" s="127">
        <v>25.4</v>
      </c>
      <c r="G23" s="127">
        <f t="shared" si="1"/>
        <v>599.77</v>
      </c>
      <c r="H23" s="127">
        <f t="shared" si="6"/>
        <v>659.74700000000007</v>
      </c>
      <c r="I23" s="133">
        <f>I22</f>
        <v>25120</v>
      </c>
      <c r="J23" s="171">
        <f t="shared" si="2"/>
        <v>15066222.4</v>
      </c>
      <c r="K23" s="171">
        <f t="shared" si="3"/>
        <v>16271520.192000002</v>
      </c>
      <c r="L23" s="172">
        <f t="shared" si="4"/>
        <v>34000</v>
      </c>
      <c r="M23" s="171">
        <f t="shared" si="5"/>
        <v>2111190.4000000004</v>
      </c>
    </row>
    <row r="24" spans="1:13" x14ac:dyDescent="0.25">
      <c r="A24" s="124">
        <v>23</v>
      </c>
      <c r="B24" s="124" t="s">
        <v>113</v>
      </c>
      <c r="C24" s="124" t="s">
        <v>77</v>
      </c>
      <c r="D24" s="124" t="s">
        <v>5</v>
      </c>
      <c r="E24" s="127">
        <v>408.06</v>
      </c>
      <c r="F24" s="127">
        <v>24.33</v>
      </c>
      <c r="G24" s="127">
        <f t="shared" si="1"/>
        <v>432.39</v>
      </c>
      <c r="H24" s="127">
        <f t="shared" si="6"/>
        <v>475.62900000000002</v>
      </c>
      <c r="I24" s="133">
        <f t="shared" ref="I24" si="11">I23</f>
        <v>25120</v>
      </c>
      <c r="J24" s="171">
        <f t="shared" si="2"/>
        <v>10861636.799999999</v>
      </c>
      <c r="K24" s="171">
        <f t="shared" si="3"/>
        <v>11730567.743999999</v>
      </c>
      <c r="L24" s="172">
        <f t="shared" si="4"/>
        <v>24500</v>
      </c>
      <c r="M24" s="171">
        <f t="shared" si="5"/>
        <v>1522012.8</v>
      </c>
    </row>
    <row r="25" spans="1:13" x14ac:dyDescent="0.25">
      <c r="A25" s="124">
        <v>24</v>
      </c>
      <c r="B25" s="124" t="s">
        <v>114</v>
      </c>
      <c r="C25" s="124" t="s">
        <v>78</v>
      </c>
      <c r="D25" s="124" t="s">
        <v>97</v>
      </c>
      <c r="E25" s="127">
        <v>884.26</v>
      </c>
      <c r="F25" s="127">
        <v>50</v>
      </c>
      <c r="G25" s="127">
        <f t="shared" si="1"/>
        <v>934.26</v>
      </c>
      <c r="H25" s="127">
        <f t="shared" si="6"/>
        <v>1027.6860000000001</v>
      </c>
      <c r="I25" s="133">
        <f>I24</f>
        <v>25120</v>
      </c>
      <c r="J25" s="171">
        <f t="shared" si="2"/>
        <v>23468611.199999999</v>
      </c>
      <c r="K25" s="171">
        <f t="shared" si="3"/>
        <v>25346100.096000001</v>
      </c>
      <c r="L25" s="172">
        <f t="shared" si="4"/>
        <v>53000</v>
      </c>
      <c r="M25" s="171">
        <f t="shared" si="5"/>
        <v>3288595.2000000007</v>
      </c>
    </row>
    <row r="26" spans="1:13" x14ac:dyDescent="0.25">
      <c r="A26" s="124">
        <v>25</v>
      </c>
      <c r="B26" s="124" t="s">
        <v>115</v>
      </c>
      <c r="C26" s="124" t="s">
        <v>78</v>
      </c>
      <c r="D26" s="124" t="s">
        <v>97</v>
      </c>
      <c r="E26" s="127">
        <v>884</v>
      </c>
      <c r="F26" s="127">
        <v>50</v>
      </c>
      <c r="G26" s="127">
        <f t="shared" si="1"/>
        <v>934</v>
      </c>
      <c r="H26" s="127">
        <f t="shared" si="6"/>
        <v>1027.4000000000001</v>
      </c>
      <c r="I26" s="133">
        <f>I25</f>
        <v>25120</v>
      </c>
      <c r="J26" s="171">
        <f t="shared" si="2"/>
        <v>23462080</v>
      </c>
      <c r="K26" s="171">
        <f t="shared" si="3"/>
        <v>25339046.400000002</v>
      </c>
      <c r="L26" s="172">
        <f t="shared" si="4"/>
        <v>53000</v>
      </c>
      <c r="M26" s="171">
        <f t="shared" si="5"/>
        <v>3287680.0000000005</v>
      </c>
    </row>
    <row r="27" spans="1:13" x14ac:dyDescent="0.25">
      <c r="A27" s="124">
        <v>26</v>
      </c>
      <c r="B27" s="124" t="s">
        <v>116</v>
      </c>
      <c r="C27" s="124" t="s">
        <v>78</v>
      </c>
      <c r="D27" s="124" t="s">
        <v>26</v>
      </c>
      <c r="E27" s="127">
        <v>574</v>
      </c>
      <c r="F27" s="127">
        <v>25</v>
      </c>
      <c r="G27" s="127">
        <f t="shared" si="1"/>
        <v>599</v>
      </c>
      <c r="H27" s="127">
        <f t="shared" si="6"/>
        <v>658.90000000000009</v>
      </c>
      <c r="I27" s="133">
        <f>I26</f>
        <v>25120</v>
      </c>
      <c r="J27" s="171">
        <f t="shared" si="2"/>
        <v>15046880</v>
      </c>
      <c r="K27" s="171">
        <f t="shared" si="3"/>
        <v>16250630.4</v>
      </c>
      <c r="L27" s="172">
        <f t="shared" si="4"/>
        <v>34000</v>
      </c>
      <c r="M27" s="171">
        <f t="shared" si="5"/>
        <v>2108480.0000000005</v>
      </c>
    </row>
    <row r="28" spans="1:13" x14ac:dyDescent="0.25">
      <c r="A28" s="124">
        <v>27</v>
      </c>
      <c r="B28" s="124" t="s">
        <v>117</v>
      </c>
      <c r="C28" s="124" t="s">
        <v>78</v>
      </c>
      <c r="D28" s="124" t="s">
        <v>26</v>
      </c>
      <c r="E28" s="127">
        <v>574</v>
      </c>
      <c r="F28" s="127">
        <v>25</v>
      </c>
      <c r="G28" s="127">
        <f t="shared" si="1"/>
        <v>599</v>
      </c>
      <c r="H28" s="127">
        <f t="shared" si="6"/>
        <v>658.90000000000009</v>
      </c>
      <c r="I28" s="133">
        <f>I27</f>
        <v>25120</v>
      </c>
      <c r="J28" s="171">
        <f t="shared" si="2"/>
        <v>15046880</v>
      </c>
      <c r="K28" s="171">
        <f t="shared" si="3"/>
        <v>16250630.4</v>
      </c>
      <c r="L28" s="172">
        <f t="shared" si="4"/>
        <v>34000</v>
      </c>
      <c r="M28" s="171">
        <f t="shared" si="5"/>
        <v>2108480.0000000005</v>
      </c>
    </row>
    <row r="29" spans="1:13" x14ac:dyDescent="0.25">
      <c r="A29" s="124">
        <v>28</v>
      </c>
      <c r="B29" s="124">
        <v>101</v>
      </c>
      <c r="C29" s="124">
        <v>1</v>
      </c>
      <c r="D29" s="124" t="s">
        <v>97</v>
      </c>
      <c r="E29" s="127">
        <v>884</v>
      </c>
      <c r="F29" s="127">
        <v>50</v>
      </c>
      <c r="G29" s="127">
        <f t="shared" si="1"/>
        <v>934</v>
      </c>
      <c r="H29" s="127">
        <f t="shared" si="6"/>
        <v>1027.4000000000001</v>
      </c>
      <c r="I29" s="133">
        <f>I28+120</f>
        <v>25240</v>
      </c>
      <c r="J29" s="171">
        <f t="shared" si="2"/>
        <v>23574160</v>
      </c>
      <c r="K29" s="171">
        <f t="shared" si="3"/>
        <v>25460092.800000001</v>
      </c>
      <c r="L29" s="172">
        <f t="shared" si="4"/>
        <v>53000</v>
      </c>
      <c r="M29" s="171">
        <f t="shared" si="5"/>
        <v>3287680.0000000005</v>
      </c>
    </row>
    <row r="30" spans="1:13" x14ac:dyDescent="0.25">
      <c r="A30" s="124">
        <v>29</v>
      </c>
      <c r="B30" s="124">
        <v>102</v>
      </c>
      <c r="C30" s="124">
        <v>1</v>
      </c>
      <c r="D30" s="124" t="s">
        <v>97</v>
      </c>
      <c r="E30" s="127">
        <v>884</v>
      </c>
      <c r="F30" s="127">
        <v>50</v>
      </c>
      <c r="G30" s="127">
        <f t="shared" si="1"/>
        <v>934</v>
      </c>
      <c r="H30" s="127">
        <f t="shared" si="6"/>
        <v>1027.4000000000001</v>
      </c>
      <c r="I30" s="133">
        <f>I29</f>
        <v>25240</v>
      </c>
      <c r="J30" s="171">
        <f t="shared" si="2"/>
        <v>23574160</v>
      </c>
      <c r="K30" s="171">
        <f t="shared" si="3"/>
        <v>25460092.800000001</v>
      </c>
      <c r="L30" s="172">
        <f t="shared" si="4"/>
        <v>53000</v>
      </c>
      <c r="M30" s="171">
        <f t="shared" si="5"/>
        <v>3287680.0000000005</v>
      </c>
    </row>
    <row r="31" spans="1:13" x14ac:dyDescent="0.25">
      <c r="A31" s="124">
        <v>30</v>
      </c>
      <c r="B31" s="124">
        <v>105</v>
      </c>
      <c r="C31" s="124">
        <v>1</v>
      </c>
      <c r="D31" s="124" t="s">
        <v>5</v>
      </c>
      <c r="E31" s="127">
        <v>408</v>
      </c>
      <c r="F31" s="127">
        <v>24</v>
      </c>
      <c r="G31" s="127">
        <f t="shared" si="1"/>
        <v>432</v>
      </c>
      <c r="H31" s="127">
        <f t="shared" si="6"/>
        <v>475.20000000000005</v>
      </c>
      <c r="I31" s="133">
        <f>I30</f>
        <v>25240</v>
      </c>
      <c r="J31" s="171">
        <f t="shared" si="2"/>
        <v>10903680</v>
      </c>
      <c r="K31" s="171">
        <f t="shared" si="3"/>
        <v>11775974.4</v>
      </c>
      <c r="L31" s="172">
        <f t="shared" si="4"/>
        <v>24500</v>
      </c>
      <c r="M31" s="171">
        <f t="shared" si="5"/>
        <v>1520640.0000000002</v>
      </c>
    </row>
    <row r="32" spans="1:13" x14ac:dyDescent="0.25">
      <c r="A32" s="124">
        <v>31</v>
      </c>
      <c r="B32" s="124">
        <v>106</v>
      </c>
      <c r="C32" s="124">
        <v>1</v>
      </c>
      <c r="D32" s="124" t="s">
        <v>5</v>
      </c>
      <c r="E32" s="127">
        <v>408</v>
      </c>
      <c r="F32" s="127">
        <v>24</v>
      </c>
      <c r="G32" s="127">
        <f t="shared" si="1"/>
        <v>432</v>
      </c>
      <c r="H32" s="127">
        <f t="shared" si="6"/>
        <v>475.20000000000005</v>
      </c>
      <c r="I32" s="133">
        <f>I31</f>
        <v>25240</v>
      </c>
      <c r="J32" s="171">
        <f t="shared" si="2"/>
        <v>10903680</v>
      </c>
      <c r="K32" s="171">
        <f t="shared" si="3"/>
        <v>11775974.4</v>
      </c>
      <c r="L32" s="172">
        <f t="shared" si="4"/>
        <v>24500</v>
      </c>
      <c r="M32" s="171">
        <f t="shared" si="5"/>
        <v>1520640.0000000002</v>
      </c>
    </row>
    <row r="33" spans="1:13" x14ac:dyDescent="0.25">
      <c r="A33" s="124">
        <v>32</v>
      </c>
      <c r="B33" s="124">
        <v>201</v>
      </c>
      <c r="C33" s="124">
        <v>2</v>
      </c>
      <c r="D33" s="124" t="s">
        <v>97</v>
      </c>
      <c r="E33" s="127">
        <v>884</v>
      </c>
      <c r="F33" s="127">
        <v>50</v>
      </c>
      <c r="G33" s="127">
        <f t="shared" si="1"/>
        <v>934</v>
      </c>
      <c r="H33" s="127">
        <f t="shared" si="6"/>
        <v>1027.4000000000001</v>
      </c>
      <c r="I33" s="133">
        <f>I32+120</f>
        <v>25360</v>
      </c>
      <c r="J33" s="171">
        <f t="shared" si="2"/>
        <v>23686240</v>
      </c>
      <c r="K33" s="171">
        <f t="shared" si="3"/>
        <v>25581139.200000003</v>
      </c>
      <c r="L33" s="172">
        <f t="shared" si="4"/>
        <v>53500</v>
      </c>
      <c r="M33" s="171">
        <f t="shared" si="5"/>
        <v>3287680.0000000005</v>
      </c>
    </row>
    <row r="34" spans="1:13" x14ac:dyDescent="0.25">
      <c r="A34" s="124">
        <v>33</v>
      </c>
      <c r="B34" s="124">
        <v>202</v>
      </c>
      <c r="C34" s="124">
        <v>2</v>
      </c>
      <c r="D34" s="124" t="s">
        <v>97</v>
      </c>
      <c r="E34" s="127">
        <v>884</v>
      </c>
      <c r="F34" s="127">
        <v>50</v>
      </c>
      <c r="G34" s="127">
        <f t="shared" si="1"/>
        <v>934</v>
      </c>
      <c r="H34" s="127">
        <f t="shared" si="6"/>
        <v>1027.4000000000001</v>
      </c>
      <c r="I34" s="133">
        <f>I33</f>
        <v>25360</v>
      </c>
      <c r="J34" s="171">
        <f t="shared" si="2"/>
        <v>23686240</v>
      </c>
      <c r="K34" s="171">
        <f t="shared" si="3"/>
        <v>25581139.200000003</v>
      </c>
      <c r="L34" s="172">
        <f t="shared" si="4"/>
        <v>53500</v>
      </c>
      <c r="M34" s="171">
        <f t="shared" si="5"/>
        <v>3287680.0000000005</v>
      </c>
    </row>
    <row r="35" spans="1:13" x14ac:dyDescent="0.25">
      <c r="A35" s="124">
        <v>34</v>
      </c>
      <c r="B35" s="124">
        <v>203</v>
      </c>
      <c r="C35" s="124">
        <v>2</v>
      </c>
      <c r="D35" s="124" t="s">
        <v>26</v>
      </c>
      <c r="E35" s="127">
        <v>574</v>
      </c>
      <c r="F35" s="127">
        <v>25</v>
      </c>
      <c r="G35" s="127">
        <f t="shared" si="1"/>
        <v>599</v>
      </c>
      <c r="H35" s="127">
        <f t="shared" si="6"/>
        <v>658.90000000000009</v>
      </c>
      <c r="I35" s="133">
        <f>I34</f>
        <v>25360</v>
      </c>
      <c r="J35" s="171">
        <f t="shared" si="2"/>
        <v>15190640</v>
      </c>
      <c r="K35" s="171">
        <f t="shared" si="3"/>
        <v>16405891.200000001</v>
      </c>
      <c r="L35" s="172">
        <f t="shared" si="4"/>
        <v>34000</v>
      </c>
      <c r="M35" s="171">
        <f t="shared" si="5"/>
        <v>2108480.0000000005</v>
      </c>
    </row>
    <row r="36" spans="1:13" x14ac:dyDescent="0.25">
      <c r="A36" s="124">
        <v>35</v>
      </c>
      <c r="B36" s="124">
        <v>204</v>
      </c>
      <c r="C36" s="124">
        <v>2</v>
      </c>
      <c r="D36" s="124" t="s">
        <v>26</v>
      </c>
      <c r="E36" s="127">
        <v>574</v>
      </c>
      <c r="F36" s="127">
        <v>25</v>
      </c>
      <c r="G36" s="127">
        <f t="shared" si="1"/>
        <v>599</v>
      </c>
      <c r="H36" s="127">
        <f t="shared" si="6"/>
        <v>658.90000000000009</v>
      </c>
      <c r="I36" s="133">
        <f>I35</f>
        <v>25360</v>
      </c>
      <c r="J36" s="171">
        <f t="shared" si="2"/>
        <v>15190640</v>
      </c>
      <c r="K36" s="171">
        <f t="shared" si="3"/>
        <v>16405891.200000001</v>
      </c>
      <c r="L36" s="172">
        <f t="shared" si="4"/>
        <v>34000</v>
      </c>
      <c r="M36" s="171">
        <f t="shared" si="5"/>
        <v>2108480.0000000005</v>
      </c>
    </row>
    <row r="37" spans="1:13" x14ac:dyDescent="0.25">
      <c r="A37" s="124">
        <v>36</v>
      </c>
      <c r="B37" s="124">
        <v>205</v>
      </c>
      <c r="C37" s="124">
        <v>2</v>
      </c>
      <c r="D37" s="124" t="s">
        <v>5</v>
      </c>
      <c r="E37" s="127">
        <v>408</v>
      </c>
      <c r="F37" s="127">
        <v>24</v>
      </c>
      <c r="G37" s="127">
        <f t="shared" si="1"/>
        <v>432</v>
      </c>
      <c r="H37" s="127">
        <f t="shared" si="6"/>
        <v>475.20000000000005</v>
      </c>
      <c r="I37" s="133">
        <f>I36</f>
        <v>25360</v>
      </c>
      <c r="J37" s="171">
        <f t="shared" si="2"/>
        <v>10955520</v>
      </c>
      <c r="K37" s="171">
        <f t="shared" si="3"/>
        <v>11831961.600000001</v>
      </c>
      <c r="L37" s="172">
        <f t="shared" si="4"/>
        <v>24500</v>
      </c>
      <c r="M37" s="171">
        <f t="shared" si="5"/>
        <v>1520640.0000000002</v>
      </c>
    </row>
    <row r="38" spans="1:13" x14ac:dyDescent="0.25">
      <c r="A38" s="124">
        <v>37</v>
      </c>
      <c r="B38" s="124">
        <v>206</v>
      </c>
      <c r="C38" s="124">
        <v>2</v>
      </c>
      <c r="D38" s="124" t="s">
        <v>5</v>
      </c>
      <c r="E38" s="127">
        <v>408</v>
      </c>
      <c r="F38" s="127">
        <v>24</v>
      </c>
      <c r="G38" s="127">
        <f t="shared" si="1"/>
        <v>432</v>
      </c>
      <c r="H38" s="127">
        <f t="shared" si="6"/>
        <v>475.20000000000005</v>
      </c>
      <c r="I38" s="133">
        <f>I37</f>
        <v>25360</v>
      </c>
      <c r="J38" s="171">
        <f t="shared" si="2"/>
        <v>10955520</v>
      </c>
      <c r="K38" s="171">
        <f t="shared" si="3"/>
        <v>11831961.600000001</v>
      </c>
      <c r="L38" s="172">
        <f t="shared" si="4"/>
        <v>24500</v>
      </c>
      <c r="M38" s="171">
        <f t="shared" si="5"/>
        <v>1520640.0000000002</v>
      </c>
    </row>
    <row r="39" spans="1:13" x14ac:dyDescent="0.25">
      <c r="A39" s="124">
        <v>38</v>
      </c>
      <c r="B39" s="124">
        <v>301</v>
      </c>
      <c r="C39" s="124">
        <v>3</v>
      </c>
      <c r="D39" s="124" t="s">
        <v>97</v>
      </c>
      <c r="E39" s="127">
        <v>884</v>
      </c>
      <c r="F39" s="127">
        <v>50</v>
      </c>
      <c r="G39" s="127">
        <f t="shared" si="1"/>
        <v>934</v>
      </c>
      <c r="H39" s="127">
        <f t="shared" si="6"/>
        <v>1027.4000000000001</v>
      </c>
      <c r="I39" s="133">
        <f>I38+120</f>
        <v>25480</v>
      </c>
      <c r="J39" s="171">
        <f t="shared" si="2"/>
        <v>23798320</v>
      </c>
      <c r="K39" s="171">
        <f t="shared" si="3"/>
        <v>25702185.600000001</v>
      </c>
      <c r="L39" s="172">
        <f t="shared" si="4"/>
        <v>53500</v>
      </c>
      <c r="M39" s="171">
        <f t="shared" si="5"/>
        <v>3287680.0000000005</v>
      </c>
    </row>
    <row r="40" spans="1:13" x14ac:dyDescent="0.25">
      <c r="A40" s="124">
        <v>39</v>
      </c>
      <c r="B40" s="124">
        <v>302</v>
      </c>
      <c r="C40" s="124">
        <v>3</v>
      </c>
      <c r="D40" s="124" t="s">
        <v>97</v>
      </c>
      <c r="E40" s="127">
        <v>884</v>
      </c>
      <c r="F40" s="127">
        <v>50</v>
      </c>
      <c r="G40" s="127">
        <f t="shared" si="1"/>
        <v>934</v>
      </c>
      <c r="H40" s="127">
        <f t="shared" si="6"/>
        <v>1027.4000000000001</v>
      </c>
      <c r="I40" s="133">
        <f>I39</f>
        <v>25480</v>
      </c>
      <c r="J40" s="171">
        <f t="shared" si="2"/>
        <v>23798320</v>
      </c>
      <c r="K40" s="171">
        <f t="shared" si="3"/>
        <v>25702185.600000001</v>
      </c>
      <c r="L40" s="172">
        <f t="shared" si="4"/>
        <v>53500</v>
      </c>
      <c r="M40" s="171">
        <f t="shared" si="5"/>
        <v>3287680.0000000005</v>
      </c>
    </row>
    <row r="41" spans="1:13" x14ac:dyDescent="0.25">
      <c r="A41" s="124">
        <v>40</v>
      </c>
      <c r="B41" s="124">
        <v>303</v>
      </c>
      <c r="C41" s="124">
        <v>3</v>
      </c>
      <c r="D41" s="124" t="s">
        <v>26</v>
      </c>
      <c r="E41" s="127">
        <v>574</v>
      </c>
      <c r="F41" s="127">
        <v>25</v>
      </c>
      <c r="G41" s="127">
        <f t="shared" si="1"/>
        <v>599</v>
      </c>
      <c r="H41" s="127">
        <f t="shared" si="6"/>
        <v>658.90000000000009</v>
      </c>
      <c r="I41" s="133">
        <f>I40</f>
        <v>25480</v>
      </c>
      <c r="J41" s="171">
        <f t="shared" si="2"/>
        <v>15262520</v>
      </c>
      <c r="K41" s="171">
        <f t="shared" si="3"/>
        <v>16483521.600000001</v>
      </c>
      <c r="L41" s="172">
        <f t="shared" si="4"/>
        <v>34500</v>
      </c>
      <c r="M41" s="171">
        <f t="shared" si="5"/>
        <v>2108480.0000000005</v>
      </c>
    </row>
    <row r="42" spans="1:13" x14ac:dyDescent="0.25">
      <c r="A42" s="124">
        <v>41</v>
      </c>
      <c r="B42" s="124">
        <v>304</v>
      </c>
      <c r="C42" s="124">
        <v>3</v>
      </c>
      <c r="D42" s="124" t="s">
        <v>26</v>
      </c>
      <c r="E42" s="127">
        <v>574</v>
      </c>
      <c r="F42" s="127">
        <v>25</v>
      </c>
      <c r="G42" s="127">
        <f t="shared" si="1"/>
        <v>599</v>
      </c>
      <c r="H42" s="127">
        <f t="shared" si="6"/>
        <v>658.90000000000009</v>
      </c>
      <c r="I42" s="133">
        <f>I41</f>
        <v>25480</v>
      </c>
      <c r="J42" s="171">
        <f t="shared" si="2"/>
        <v>15262520</v>
      </c>
      <c r="K42" s="171">
        <f t="shared" si="3"/>
        <v>16483521.600000001</v>
      </c>
      <c r="L42" s="172">
        <f t="shared" si="4"/>
        <v>34500</v>
      </c>
      <c r="M42" s="171">
        <f t="shared" si="5"/>
        <v>2108480.0000000005</v>
      </c>
    </row>
    <row r="43" spans="1:13" x14ac:dyDescent="0.25">
      <c r="A43" s="124">
        <v>42</v>
      </c>
      <c r="B43" s="124">
        <v>305</v>
      </c>
      <c r="C43" s="124">
        <v>3</v>
      </c>
      <c r="D43" s="124" t="s">
        <v>5</v>
      </c>
      <c r="E43" s="127">
        <v>408</v>
      </c>
      <c r="F43" s="127">
        <v>24</v>
      </c>
      <c r="G43" s="127">
        <f t="shared" si="1"/>
        <v>432</v>
      </c>
      <c r="H43" s="127">
        <f t="shared" si="6"/>
        <v>475.20000000000005</v>
      </c>
      <c r="I43" s="133">
        <f>I42</f>
        <v>25480</v>
      </c>
      <c r="J43" s="171">
        <f t="shared" si="2"/>
        <v>11007360</v>
      </c>
      <c r="K43" s="171">
        <f t="shared" si="3"/>
        <v>11887948.800000001</v>
      </c>
      <c r="L43" s="172">
        <f t="shared" si="4"/>
        <v>25000</v>
      </c>
      <c r="M43" s="171">
        <f t="shared" si="5"/>
        <v>1520640.0000000002</v>
      </c>
    </row>
    <row r="44" spans="1:13" x14ac:dyDescent="0.25">
      <c r="A44" s="124">
        <v>43</v>
      </c>
      <c r="B44" s="124">
        <v>306</v>
      </c>
      <c r="C44" s="124">
        <v>3</v>
      </c>
      <c r="D44" s="124" t="s">
        <v>5</v>
      </c>
      <c r="E44" s="127">
        <v>408</v>
      </c>
      <c r="F44" s="127">
        <v>24</v>
      </c>
      <c r="G44" s="127">
        <f t="shared" si="1"/>
        <v>432</v>
      </c>
      <c r="H44" s="127">
        <f t="shared" si="6"/>
        <v>475.20000000000005</v>
      </c>
      <c r="I44" s="133">
        <f>I43</f>
        <v>25480</v>
      </c>
      <c r="J44" s="171">
        <f t="shared" si="2"/>
        <v>11007360</v>
      </c>
      <c r="K44" s="171">
        <f t="shared" si="3"/>
        <v>11887948.800000001</v>
      </c>
      <c r="L44" s="172">
        <f t="shared" si="4"/>
        <v>25000</v>
      </c>
      <c r="M44" s="171">
        <f t="shared" si="5"/>
        <v>1520640.0000000002</v>
      </c>
    </row>
    <row r="45" spans="1:13" x14ac:dyDescent="0.25">
      <c r="A45" s="124">
        <v>44</v>
      </c>
      <c r="B45" s="124">
        <v>401</v>
      </c>
      <c r="C45" s="124">
        <v>4</v>
      </c>
      <c r="D45" s="124" t="s">
        <v>97</v>
      </c>
      <c r="E45" s="127">
        <v>884</v>
      </c>
      <c r="F45" s="127">
        <v>50</v>
      </c>
      <c r="G45" s="127">
        <f t="shared" si="1"/>
        <v>934</v>
      </c>
      <c r="H45" s="127">
        <f t="shared" si="6"/>
        <v>1027.4000000000001</v>
      </c>
      <c r="I45" s="133">
        <f>I44+120</f>
        <v>25600</v>
      </c>
      <c r="J45" s="171">
        <f t="shared" si="2"/>
        <v>23910400</v>
      </c>
      <c r="K45" s="171">
        <f t="shared" si="3"/>
        <v>25823232</v>
      </c>
      <c r="L45" s="172">
        <f t="shared" si="4"/>
        <v>54000</v>
      </c>
      <c r="M45" s="171">
        <f t="shared" si="5"/>
        <v>3287680.0000000005</v>
      </c>
    </row>
    <row r="46" spans="1:13" x14ac:dyDescent="0.25">
      <c r="A46" s="124">
        <v>45</v>
      </c>
      <c r="B46" s="124">
        <v>402</v>
      </c>
      <c r="C46" s="124">
        <v>4</v>
      </c>
      <c r="D46" s="124" t="s">
        <v>97</v>
      </c>
      <c r="E46" s="127">
        <v>884</v>
      </c>
      <c r="F46" s="127">
        <v>50</v>
      </c>
      <c r="G46" s="127">
        <f t="shared" si="1"/>
        <v>934</v>
      </c>
      <c r="H46" s="127">
        <f t="shared" si="6"/>
        <v>1027.4000000000001</v>
      </c>
      <c r="I46" s="133">
        <f>I45</f>
        <v>25600</v>
      </c>
      <c r="J46" s="171">
        <f t="shared" si="2"/>
        <v>23910400</v>
      </c>
      <c r="K46" s="171">
        <f t="shared" si="3"/>
        <v>25823232</v>
      </c>
      <c r="L46" s="172">
        <f t="shared" si="4"/>
        <v>54000</v>
      </c>
      <c r="M46" s="171">
        <f t="shared" si="5"/>
        <v>3287680.0000000005</v>
      </c>
    </row>
    <row r="47" spans="1:13" x14ac:dyDescent="0.25">
      <c r="A47" s="124">
        <v>46</v>
      </c>
      <c r="B47" s="124">
        <v>403</v>
      </c>
      <c r="C47" s="124">
        <v>4</v>
      </c>
      <c r="D47" s="124" t="s">
        <v>26</v>
      </c>
      <c r="E47" s="127">
        <v>574</v>
      </c>
      <c r="F47" s="127">
        <v>25</v>
      </c>
      <c r="G47" s="127">
        <f t="shared" si="1"/>
        <v>599</v>
      </c>
      <c r="H47" s="127">
        <f t="shared" si="6"/>
        <v>658.90000000000009</v>
      </c>
      <c r="I47" s="133">
        <f>I46</f>
        <v>25600</v>
      </c>
      <c r="J47" s="171">
        <f t="shared" si="2"/>
        <v>15334400</v>
      </c>
      <c r="K47" s="171">
        <f t="shared" si="3"/>
        <v>16561152.000000002</v>
      </c>
      <c r="L47" s="172">
        <f t="shared" si="4"/>
        <v>34500</v>
      </c>
      <c r="M47" s="171">
        <f t="shared" si="5"/>
        <v>2108480.0000000005</v>
      </c>
    </row>
    <row r="48" spans="1:13" x14ac:dyDescent="0.25">
      <c r="A48" s="124">
        <v>47</v>
      </c>
      <c r="B48" s="124">
        <v>404</v>
      </c>
      <c r="C48" s="124">
        <v>4</v>
      </c>
      <c r="D48" s="124" t="s">
        <v>26</v>
      </c>
      <c r="E48" s="127">
        <v>574</v>
      </c>
      <c r="F48" s="127">
        <v>25</v>
      </c>
      <c r="G48" s="127">
        <f t="shared" si="1"/>
        <v>599</v>
      </c>
      <c r="H48" s="127">
        <f t="shared" si="6"/>
        <v>658.90000000000009</v>
      </c>
      <c r="I48" s="133">
        <f>I47</f>
        <v>25600</v>
      </c>
      <c r="J48" s="171">
        <f t="shared" si="2"/>
        <v>15334400</v>
      </c>
      <c r="K48" s="171">
        <f t="shared" si="3"/>
        <v>16561152.000000002</v>
      </c>
      <c r="L48" s="172">
        <f t="shared" si="4"/>
        <v>34500</v>
      </c>
      <c r="M48" s="171">
        <f t="shared" si="5"/>
        <v>2108480.0000000005</v>
      </c>
    </row>
    <row r="49" spans="1:13" x14ac:dyDescent="0.25">
      <c r="A49" s="124">
        <v>48</v>
      </c>
      <c r="B49" s="124">
        <v>405</v>
      </c>
      <c r="C49" s="124">
        <v>4</v>
      </c>
      <c r="D49" s="124" t="s">
        <v>5</v>
      </c>
      <c r="E49" s="127">
        <v>408</v>
      </c>
      <c r="F49" s="127">
        <v>24</v>
      </c>
      <c r="G49" s="127">
        <f t="shared" si="1"/>
        <v>432</v>
      </c>
      <c r="H49" s="127">
        <f t="shared" si="6"/>
        <v>475.20000000000005</v>
      </c>
      <c r="I49" s="133">
        <f>I48</f>
        <v>25600</v>
      </c>
      <c r="J49" s="171">
        <f t="shared" si="2"/>
        <v>11059200</v>
      </c>
      <c r="K49" s="171">
        <f t="shared" si="3"/>
        <v>11943936</v>
      </c>
      <c r="L49" s="172">
        <f t="shared" si="4"/>
        <v>25000</v>
      </c>
      <c r="M49" s="171">
        <f t="shared" si="5"/>
        <v>1520640.0000000002</v>
      </c>
    </row>
    <row r="50" spans="1:13" x14ac:dyDescent="0.25">
      <c r="A50" s="124">
        <v>49</v>
      </c>
      <c r="B50" s="124">
        <v>406</v>
      </c>
      <c r="C50" s="124">
        <v>4</v>
      </c>
      <c r="D50" s="124" t="s">
        <v>5</v>
      </c>
      <c r="E50" s="127">
        <v>408</v>
      </c>
      <c r="F50" s="127">
        <v>24</v>
      </c>
      <c r="G50" s="127">
        <f t="shared" si="1"/>
        <v>432</v>
      </c>
      <c r="H50" s="127">
        <f t="shared" si="6"/>
        <v>475.20000000000005</v>
      </c>
      <c r="I50" s="133">
        <f>I49</f>
        <v>25600</v>
      </c>
      <c r="J50" s="171">
        <f t="shared" si="2"/>
        <v>11059200</v>
      </c>
      <c r="K50" s="171">
        <f t="shared" si="3"/>
        <v>11943936</v>
      </c>
      <c r="L50" s="172">
        <f t="shared" si="4"/>
        <v>25000</v>
      </c>
      <c r="M50" s="171">
        <f t="shared" si="5"/>
        <v>1520640.0000000002</v>
      </c>
    </row>
    <row r="51" spans="1:13" x14ac:dyDescent="0.25">
      <c r="A51" s="124">
        <v>50</v>
      </c>
      <c r="B51" s="124">
        <v>501</v>
      </c>
      <c r="C51" s="124">
        <v>5</v>
      </c>
      <c r="D51" s="124" t="s">
        <v>97</v>
      </c>
      <c r="E51" s="127">
        <v>884</v>
      </c>
      <c r="F51" s="127">
        <v>50</v>
      </c>
      <c r="G51" s="127">
        <f t="shared" si="1"/>
        <v>934</v>
      </c>
      <c r="H51" s="127">
        <f t="shared" si="6"/>
        <v>1027.4000000000001</v>
      </c>
      <c r="I51" s="133">
        <f>I50+120</f>
        <v>25720</v>
      </c>
      <c r="J51" s="171">
        <f t="shared" si="2"/>
        <v>24022480</v>
      </c>
      <c r="K51" s="171">
        <f t="shared" si="3"/>
        <v>25944278.400000002</v>
      </c>
      <c r="L51" s="172">
        <f t="shared" si="4"/>
        <v>54000</v>
      </c>
      <c r="M51" s="171">
        <f t="shared" si="5"/>
        <v>3287680.0000000005</v>
      </c>
    </row>
    <row r="52" spans="1:13" x14ac:dyDescent="0.25">
      <c r="A52" s="124">
        <v>51</v>
      </c>
      <c r="B52" s="124">
        <v>502</v>
      </c>
      <c r="C52" s="124">
        <v>5</v>
      </c>
      <c r="D52" s="124" t="s">
        <v>97</v>
      </c>
      <c r="E52" s="127">
        <v>884</v>
      </c>
      <c r="F52" s="127">
        <v>50</v>
      </c>
      <c r="G52" s="127">
        <f t="shared" si="1"/>
        <v>934</v>
      </c>
      <c r="H52" s="127">
        <f t="shared" si="6"/>
        <v>1027.4000000000001</v>
      </c>
      <c r="I52" s="133">
        <f>I51</f>
        <v>25720</v>
      </c>
      <c r="J52" s="171">
        <f t="shared" si="2"/>
        <v>24022480</v>
      </c>
      <c r="K52" s="171">
        <f t="shared" si="3"/>
        <v>25944278.400000002</v>
      </c>
      <c r="L52" s="172">
        <f t="shared" si="4"/>
        <v>54000</v>
      </c>
      <c r="M52" s="171">
        <f t="shared" si="5"/>
        <v>3287680.0000000005</v>
      </c>
    </row>
    <row r="53" spans="1:13" x14ac:dyDescent="0.25">
      <c r="A53" s="124">
        <v>52</v>
      </c>
      <c r="B53" s="124">
        <v>503</v>
      </c>
      <c r="C53" s="124">
        <v>5</v>
      </c>
      <c r="D53" s="124" t="s">
        <v>26</v>
      </c>
      <c r="E53" s="127">
        <v>574</v>
      </c>
      <c r="F53" s="127">
        <v>25</v>
      </c>
      <c r="G53" s="127">
        <f t="shared" si="1"/>
        <v>599</v>
      </c>
      <c r="H53" s="127">
        <f t="shared" si="6"/>
        <v>658.90000000000009</v>
      </c>
      <c r="I53" s="133">
        <f>I52</f>
        <v>25720</v>
      </c>
      <c r="J53" s="171">
        <f t="shared" si="2"/>
        <v>15406280</v>
      </c>
      <c r="K53" s="171">
        <f t="shared" si="3"/>
        <v>16638782.4</v>
      </c>
      <c r="L53" s="172">
        <f t="shared" si="4"/>
        <v>34500</v>
      </c>
      <c r="M53" s="171">
        <f t="shared" si="5"/>
        <v>2108480.0000000005</v>
      </c>
    </row>
    <row r="54" spans="1:13" x14ac:dyDescent="0.25">
      <c r="A54" s="124">
        <v>53</v>
      </c>
      <c r="B54" s="124">
        <v>504</v>
      </c>
      <c r="C54" s="124">
        <v>5</v>
      </c>
      <c r="D54" s="124" t="s">
        <v>26</v>
      </c>
      <c r="E54" s="127">
        <v>574</v>
      </c>
      <c r="F54" s="127">
        <v>25</v>
      </c>
      <c r="G54" s="127">
        <f t="shared" si="1"/>
        <v>599</v>
      </c>
      <c r="H54" s="127">
        <f t="shared" si="6"/>
        <v>658.90000000000009</v>
      </c>
      <c r="I54" s="133">
        <f>I53</f>
        <v>25720</v>
      </c>
      <c r="J54" s="171">
        <f t="shared" si="2"/>
        <v>15406280</v>
      </c>
      <c r="K54" s="171">
        <f t="shared" si="3"/>
        <v>16638782.4</v>
      </c>
      <c r="L54" s="172">
        <f t="shared" si="4"/>
        <v>34500</v>
      </c>
      <c r="M54" s="171">
        <f t="shared" si="5"/>
        <v>2108480.0000000005</v>
      </c>
    </row>
    <row r="55" spans="1:13" x14ac:dyDescent="0.25">
      <c r="A55" s="124">
        <v>54</v>
      </c>
      <c r="B55" s="124">
        <v>505</v>
      </c>
      <c r="C55" s="124">
        <v>5</v>
      </c>
      <c r="D55" s="124" t="s">
        <v>5</v>
      </c>
      <c r="E55" s="127">
        <v>408</v>
      </c>
      <c r="F55" s="127">
        <v>24</v>
      </c>
      <c r="G55" s="127">
        <f t="shared" si="1"/>
        <v>432</v>
      </c>
      <c r="H55" s="127">
        <f t="shared" si="6"/>
        <v>475.20000000000005</v>
      </c>
      <c r="I55" s="133">
        <f>I54</f>
        <v>25720</v>
      </c>
      <c r="J55" s="171">
        <f t="shared" si="2"/>
        <v>11111040</v>
      </c>
      <c r="K55" s="171">
        <f t="shared" si="3"/>
        <v>11999923.200000001</v>
      </c>
      <c r="L55" s="172">
        <f t="shared" si="4"/>
        <v>25000</v>
      </c>
      <c r="M55" s="171">
        <f t="shared" si="5"/>
        <v>1520640.0000000002</v>
      </c>
    </row>
    <row r="56" spans="1:13" x14ac:dyDescent="0.25">
      <c r="A56" s="124">
        <v>55</v>
      </c>
      <c r="B56" s="124">
        <v>506</v>
      </c>
      <c r="C56" s="124">
        <v>5</v>
      </c>
      <c r="D56" s="124" t="s">
        <v>5</v>
      </c>
      <c r="E56" s="127">
        <v>408</v>
      </c>
      <c r="F56" s="127">
        <v>24</v>
      </c>
      <c r="G56" s="127">
        <f t="shared" si="1"/>
        <v>432</v>
      </c>
      <c r="H56" s="127">
        <f t="shared" si="6"/>
        <v>475.20000000000005</v>
      </c>
      <c r="I56" s="133">
        <f>I55</f>
        <v>25720</v>
      </c>
      <c r="J56" s="171">
        <f t="shared" si="2"/>
        <v>11111040</v>
      </c>
      <c r="K56" s="171">
        <f t="shared" si="3"/>
        <v>11999923.200000001</v>
      </c>
      <c r="L56" s="172">
        <f t="shared" si="4"/>
        <v>25000</v>
      </c>
      <c r="M56" s="171">
        <f t="shared" si="5"/>
        <v>1520640.0000000002</v>
      </c>
    </row>
    <row r="57" spans="1:13" x14ac:dyDescent="0.25">
      <c r="A57" s="124">
        <v>56</v>
      </c>
      <c r="B57" s="124">
        <v>601</v>
      </c>
      <c r="C57" s="124">
        <v>6</v>
      </c>
      <c r="D57" s="124" t="s">
        <v>97</v>
      </c>
      <c r="E57" s="127">
        <v>884</v>
      </c>
      <c r="F57" s="127">
        <v>50</v>
      </c>
      <c r="G57" s="127">
        <f t="shared" si="1"/>
        <v>934</v>
      </c>
      <c r="H57" s="127">
        <f t="shared" si="6"/>
        <v>1027.4000000000001</v>
      </c>
      <c r="I57" s="133">
        <f>I56+120</f>
        <v>25840</v>
      </c>
      <c r="J57" s="171">
        <f t="shared" si="2"/>
        <v>24134560</v>
      </c>
      <c r="K57" s="171">
        <f t="shared" si="3"/>
        <v>26065324.800000001</v>
      </c>
      <c r="L57" s="172">
        <f t="shared" si="4"/>
        <v>54500</v>
      </c>
      <c r="M57" s="171">
        <f t="shared" si="5"/>
        <v>3287680.0000000005</v>
      </c>
    </row>
    <row r="58" spans="1:13" x14ac:dyDescent="0.25">
      <c r="A58" s="124">
        <v>57</v>
      </c>
      <c r="B58" s="124">
        <v>602</v>
      </c>
      <c r="C58" s="124">
        <v>6</v>
      </c>
      <c r="D58" s="124" t="s">
        <v>97</v>
      </c>
      <c r="E58" s="127">
        <v>884</v>
      </c>
      <c r="F58" s="127">
        <v>50</v>
      </c>
      <c r="G58" s="127">
        <f t="shared" si="1"/>
        <v>934</v>
      </c>
      <c r="H58" s="127">
        <f t="shared" si="6"/>
        <v>1027.4000000000001</v>
      </c>
      <c r="I58" s="133">
        <f>I57</f>
        <v>25840</v>
      </c>
      <c r="J58" s="171">
        <f t="shared" si="2"/>
        <v>24134560</v>
      </c>
      <c r="K58" s="171">
        <f t="shared" si="3"/>
        <v>26065324.800000001</v>
      </c>
      <c r="L58" s="172">
        <f t="shared" si="4"/>
        <v>54500</v>
      </c>
      <c r="M58" s="171">
        <f t="shared" si="5"/>
        <v>3287680.0000000005</v>
      </c>
    </row>
    <row r="59" spans="1:13" x14ac:dyDescent="0.25">
      <c r="A59" s="124">
        <v>58</v>
      </c>
      <c r="B59" s="124">
        <v>603</v>
      </c>
      <c r="C59" s="124">
        <v>6</v>
      </c>
      <c r="D59" s="124" t="s">
        <v>26</v>
      </c>
      <c r="E59" s="127">
        <v>574</v>
      </c>
      <c r="F59" s="127">
        <v>25</v>
      </c>
      <c r="G59" s="127">
        <f t="shared" si="1"/>
        <v>599</v>
      </c>
      <c r="H59" s="127">
        <f t="shared" si="6"/>
        <v>658.90000000000009</v>
      </c>
      <c r="I59" s="133">
        <f>I58</f>
        <v>25840</v>
      </c>
      <c r="J59" s="171">
        <f t="shared" si="2"/>
        <v>15478160</v>
      </c>
      <c r="K59" s="171">
        <f t="shared" si="3"/>
        <v>16716412.800000001</v>
      </c>
      <c r="L59" s="172">
        <f t="shared" si="4"/>
        <v>35000</v>
      </c>
      <c r="M59" s="171">
        <f t="shared" si="5"/>
        <v>2108480.0000000005</v>
      </c>
    </row>
    <row r="60" spans="1:13" x14ac:dyDescent="0.25">
      <c r="A60" s="124">
        <v>59</v>
      </c>
      <c r="B60" s="124">
        <v>604</v>
      </c>
      <c r="C60" s="124">
        <v>6</v>
      </c>
      <c r="D60" s="124" t="s">
        <v>26</v>
      </c>
      <c r="E60" s="127">
        <v>574</v>
      </c>
      <c r="F60" s="127">
        <v>25</v>
      </c>
      <c r="G60" s="127">
        <f t="shared" si="1"/>
        <v>599</v>
      </c>
      <c r="H60" s="127">
        <f t="shared" si="6"/>
        <v>658.90000000000009</v>
      </c>
      <c r="I60" s="133">
        <f>I59</f>
        <v>25840</v>
      </c>
      <c r="J60" s="171">
        <f t="shared" si="2"/>
        <v>15478160</v>
      </c>
      <c r="K60" s="171">
        <f t="shared" si="3"/>
        <v>16716412.800000001</v>
      </c>
      <c r="L60" s="172">
        <f t="shared" si="4"/>
        <v>35000</v>
      </c>
      <c r="M60" s="171">
        <f t="shared" si="5"/>
        <v>2108480.0000000005</v>
      </c>
    </row>
    <row r="61" spans="1:13" x14ac:dyDescent="0.25">
      <c r="A61" s="124">
        <v>60</v>
      </c>
      <c r="B61" s="124">
        <v>605</v>
      </c>
      <c r="C61" s="124">
        <v>6</v>
      </c>
      <c r="D61" s="124" t="s">
        <v>5</v>
      </c>
      <c r="E61" s="127">
        <v>408</v>
      </c>
      <c r="F61" s="127">
        <v>24</v>
      </c>
      <c r="G61" s="127">
        <f t="shared" si="1"/>
        <v>432</v>
      </c>
      <c r="H61" s="127">
        <f t="shared" si="6"/>
        <v>475.20000000000005</v>
      </c>
      <c r="I61" s="133">
        <f>I60</f>
        <v>25840</v>
      </c>
      <c r="J61" s="171">
        <f t="shared" si="2"/>
        <v>11162880</v>
      </c>
      <c r="K61" s="171">
        <f t="shared" si="3"/>
        <v>12055910.4</v>
      </c>
      <c r="L61" s="172">
        <f t="shared" si="4"/>
        <v>25000</v>
      </c>
      <c r="M61" s="171">
        <f t="shared" si="5"/>
        <v>1520640.0000000002</v>
      </c>
    </row>
    <row r="62" spans="1:13" x14ac:dyDescent="0.25">
      <c r="A62" s="124">
        <v>61</v>
      </c>
      <c r="B62" s="124">
        <v>606</v>
      </c>
      <c r="C62" s="124">
        <v>6</v>
      </c>
      <c r="D62" s="124" t="s">
        <v>5</v>
      </c>
      <c r="E62" s="127">
        <v>408</v>
      </c>
      <c r="F62" s="127">
        <v>24</v>
      </c>
      <c r="G62" s="127">
        <f t="shared" si="1"/>
        <v>432</v>
      </c>
      <c r="H62" s="127">
        <f t="shared" si="6"/>
        <v>475.20000000000005</v>
      </c>
      <c r="I62" s="133">
        <f>I61</f>
        <v>25840</v>
      </c>
      <c r="J62" s="171">
        <f t="shared" si="2"/>
        <v>11162880</v>
      </c>
      <c r="K62" s="171">
        <f t="shared" si="3"/>
        <v>12055910.4</v>
      </c>
      <c r="L62" s="172">
        <f t="shared" si="4"/>
        <v>25000</v>
      </c>
      <c r="M62" s="171">
        <f t="shared" si="5"/>
        <v>1520640.0000000002</v>
      </c>
    </row>
    <row r="63" spans="1:13" x14ac:dyDescent="0.25">
      <c r="A63" s="124">
        <v>62</v>
      </c>
      <c r="B63" s="124">
        <v>701</v>
      </c>
      <c r="C63" s="124">
        <v>7</v>
      </c>
      <c r="D63" s="124" t="s">
        <v>97</v>
      </c>
      <c r="E63" s="127">
        <v>884</v>
      </c>
      <c r="F63" s="127">
        <v>50</v>
      </c>
      <c r="G63" s="127">
        <f t="shared" si="1"/>
        <v>934</v>
      </c>
      <c r="H63" s="127">
        <f t="shared" si="6"/>
        <v>1027.4000000000001</v>
      </c>
      <c r="I63" s="133">
        <f>I62+120</f>
        <v>25960</v>
      </c>
      <c r="J63" s="171">
        <f t="shared" si="2"/>
        <v>24246640</v>
      </c>
      <c r="K63" s="171">
        <f t="shared" si="3"/>
        <v>26186371.200000003</v>
      </c>
      <c r="L63" s="172">
        <f t="shared" si="4"/>
        <v>54500</v>
      </c>
      <c r="M63" s="171">
        <f t="shared" si="5"/>
        <v>3287680.0000000005</v>
      </c>
    </row>
    <row r="64" spans="1:13" x14ac:dyDescent="0.25">
      <c r="A64" s="124">
        <v>63</v>
      </c>
      <c r="B64" s="124">
        <v>702</v>
      </c>
      <c r="C64" s="124">
        <v>7</v>
      </c>
      <c r="D64" s="124" t="s">
        <v>97</v>
      </c>
      <c r="E64" s="127">
        <v>884</v>
      </c>
      <c r="F64" s="127">
        <v>50</v>
      </c>
      <c r="G64" s="127">
        <f t="shared" si="1"/>
        <v>934</v>
      </c>
      <c r="H64" s="127">
        <f t="shared" si="6"/>
        <v>1027.4000000000001</v>
      </c>
      <c r="I64" s="133">
        <f>I63</f>
        <v>25960</v>
      </c>
      <c r="J64" s="171">
        <f t="shared" si="2"/>
        <v>24246640</v>
      </c>
      <c r="K64" s="171">
        <f t="shared" si="3"/>
        <v>26186371.200000003</v>
      </c>
      <c r="L64" s="172">
        <f t="shared" si="4"/>
        <v>54500</v>
      </c>
      <c r="M64" s="171">
        <f t="shared" si="5"/>
        <v>3287680.0000000005</v>
      </c>
    </row>
    <row r="65" spans="1:13" x14ac:dyDescent="0.25">
      <c r="A65" s="124">
        <v>64</v>
      </c>
      <c r="B65" s="124">
        <v>703</v>
      </c>
      <c r="C65" s="124">
        <v>7</v>
      </c>
      <c r="D65" s="124" t="s">
        <v>26</v>
      </c>
      <c r="E65" s="127">
        <v>574</v>
      </c>
      <c r="F65" s="127">
        <v>25</v>
      </c>
      <c r="G65" s="127">
        <f t="shared" ref="G65:G128" si="12">E65+F65</f>
        <v>599</v>
      </c>
      <c r="H65" s="127">
        <f t="shared" si="6"/>
        <v>658.90000000000009</v>
      </c>
      <c r="I65" s="133">
        <f>I64</f>
        <v>25960</v>
      </c>
      <c r="J65" s="171">
        <f t="shared" si="2"/>
        <v>15550040</v>
      </c>
      <c r="K65" s="171">
        <f t="shared" si="3"/>
        <v>16794043.199999999</v>
      </c>
      <c r="L65" s="172">
        <f t="shared" si="4"/>
        <v>35000</v>
      </c>
      <c r="M65" s="171">
        <f t="shared" si="5"/>
        <v>2108480.0000000005</v>
      </c>
    </row>
    <row r="66" spans="1:13" x14ac:dyDescent="0.25">
      <c r="A66" s="124">
        <v>65</v>
      </c>
      <c r="B66" s="124">
        <v>704</v>
      </c>
      <c r="C66" s="124">
        <v>7</v>
      </c>
      <c r="D66" s="124" t="s">
        <v>26</v>
      </c>
      <c r="E66" s="127">
        <v>574</v>
      </c>
      <c r="F66" s="127">
        <v>25</v>
      </c>
      <c r="G66" s="127">
        <f t="shared" si="12"/>
        <v>599</v>
      </c>
      <c r="H66" s="127">
        <f t="shared" ref="H66:H129" si="13">G66*1.1</f>
        <v>658.90000000000009</v>
      </c>
      <c r="I66" s="133">
        <f>I65</f>
        <v>25960</v>
      </c>
      <c r="J66" s="171">
        <f t="shared" si="2"/>
        <v>15550040</v>
      </c>
      <c r="K66" s="171">
        <f t="shared" si="3"/>
        <v>16794043.199999999</v>
      </c>
      <c r="L66" s="172">
        <f t="shared" si="4"/>
        <v>35000</v>
      </c>
      <c r="M66" s="171">
        <f t="shared" si="5"/>
        <v>2108480.0000000005</v>
      </c>
    </row>
    <row r="67" spans="1:13" x14ac:dyDescent="0.25">
      <c r="A67" s="124">
        <v>66</v>
      </c>
      <c r="B67" s="124">
        <v>705</v>
      </c>
      <c r="C67" s="124">
        <v>7</v>
      </c>
      <c r="D67" s="124" t="s">
        <v>5</v>
      </c>
      <c r="E67" s="127">
        <v>408</v>
      </c>
      <c r="F67" s="127">
        <v>24</v>
      </c>
      <c r="G67" s="127">
        <f t="shared" si="12"/>
        <v>432</v>
      </c>
      <c r="H67" s="127">
        <f t="shared" si="13"/>
        <v>475.20000000000005</v>
      </c>
      <c r="I67" s="133">
        <f>I66</f>
        <v>25960</v>
      </c>
      <c r="J67" s="171">
        <f t="shared" ref="J67:J130" si="14">G67*I67</f>
        <v>11214720</v>
      </c>
      <c r="K67" s="171">
        <f t="shared" ref="K67:K130" si="15">J67*1.08</f>
        <v>12111897.600000001</v>
      </c>
      <c r="L67" s="172">
        <f t="shared" ref="L67:L130" si="16">MROUND((K67*0.025/12),500)</f>
        <v>25000</v>
      </c>
      <c r="M67" s="171">
        <f t="shared" ref="M67:M130" si="17">H67*3200</f>
        <v>1520640.0000000002</v>
      </c>
    </row>
    <row r="68" spans="1:13" x14ac:dyDescent="0.25">
      <c r="A68" s="124">
        <v>67</v>
      </c>
      <c r="B68" s="124">
        <v>706</v>
      </c>
      <c r="C68" s="124">
        <v>7</v>
      </c>
      <c r="D68" s="124" t="s">
        <v>5</v>
      </c>
      <c r="E68" s="127">
        <v>408</v>
      </c>
      <c r="F68" s="127">
        <v>24</v>
      </c>
      <c r="G68" s="127">
        <f t="shared" si="12"/>
        <v>432</v>
      </c>
      <c r="H68" s="127">
        <f t="shared" si="13"/>
        <v>475.20000000000005</v>
      </c>
      <c r="I68" s="133">
        <f>I67</f>
        <v>25960</v>
      </c>
      <c r="J68" s="171">
        <f t="shared" si="14"/>
        <v>11214720</v>
      </c>
      <c r="K68" s="171">
        <f t="shared" si="15"/>
        <v>12111897.600000001</v>
      </c>
      <c r="L68" s="172">
        <f t="shared" si="16"/>
        <v>25000</v>
      </c>
      <c r="M68" s="171">
        <f t="shared" si="17"/>
        <v>1520640.0000000002</v>
      </c>
    </row>
    <row r="69" spans="1:13" x14ac:dyDescent="0.25">
      <c r="A69" s="124">
        <v>68</v>
      </c>
      <c r="B69" s="124">
        <v>801</v>
      </c>
      <c r="C69" s="124">
        <v>8</v>
      </c>
      <c r="D69" s="124" t="s">
        <v>97</v>
      </c>
      <c r="E69" s="127">
        <v>884</v>
      </c>
      <c r="F69" s="127">
        <v>50</v>
      </c>
      <c r="G69" s="127">
        <f t="shared" si="12"/>
        <v>934</v>
      </c>
      <c r="H69" s="127">
        <f t="shared" si="13"/>
        <v>1027.4000000000001</v>
      </c>
      <c r="I69" s="133">
        <f>I68+120</f>
        <v>26080</v>
      </c>
      <c r="J69" s="171">
        <f t="shared" si="14"/>
        <v>24358720</v>
      </c>
      <c r="K69" s="171">
        <f t="shared" si="15"/>
        <v>26307417.600000001</v>
      </c>
      <c r="L69" s="172">
        <f t="shared" si="16"/>
        <v>55000</v>
      </c>
      <c r="M69" s="171">
        <f t="shared" si="17"/>
        <v>3287680.0000000005</v>
      </c>
    </row>
    <row r="70" spans="1:13" x14ac:dyDescent="0.25">
      <c r="A70" s="124">
        <v>69</v>
      </c>
      <c r="B70" s="124">
        <v>802</v>
      </c>
      <c r="C70" s="124">
        <v>8</v>
      </c>
      <c r="D70" s="124" t="s">
        <v>97</v>
      </c>
      <c r="E70" s="127">
        <v>884</v>
      </c>
      <c r="F70" s="127">
        <v>50</v>
      </c>
      <c r="G70" s="127">
        <f t="shared" si="12"/>
        <v>934</v>
      </c>
      <c r="H70" s="127">
        <f t="shared" si="13"/>
        <v>1027.4000000000001</v>
      </c>
      <c r="I70" s="133">
        <f>I69</f>
        <v>26080</v>
      </c>
      <c r="J70" s="171">
        <f t="shared" si="14"/>
        <v>24358720</v>
      </c>
      <c r="K70" s="171">
        <f t="shared" si="15"/>
        <v>26307417.600000001</v>
      </c>
      <c r="L70" s="172">
        <f t="shared" si="16"/>
        <v>55000</v>
      </c>
      <c r="M70" s="171">
        <f t="shared" si="17"/>
        <v>3287680.0000000005</v>
      </c>
    </row>
    <row r="71" spans="1:13" x14ac:dyDescent="0.25">
      <c r="A71" s="124">
        <v>70</v>
      </c>
      <c r="B71" s="124">
        <v>805</v>
      </c>
      <c r="C71" s="124">
        <v>8</v>
      </c>
      <c r="D71" s="124" t="s">
        <v>5</v>
      </c>
      <c r="E71" s="127">
        <v>408</v>
      </c>
      <c r="F71" s="127">
        <v>24</v>
      </c>
      <c r="G71" s="127">
        <f t="shared" si="12"/>
        <v>432</v>
      </c>
      <c r="H71" s="127">
        <f t="shared" si="13"/>
        <v>475.20000000000005</v>
      </c>
      <c r="I71" s="133">
        <f>I70</f>
        <v>26080</v>
      </c>
      <c r="J71" s="171">
        <f t="shared" si="14"/>
        <v>11266560</v>
      </c>
      <c r="K71" s="171">
        <f t="shared" si="15"/>
        <v>12167884.800000001</v>
      </c>
      <c r="L71" s="172">
        <f t="shared" si="16"/>
        <v>25500</v>
      </c>
      <c r="M71" s="171">
        <f t="shared" si="17"/>
        <v>1520640.0000000002</v>
      </c>
    </row>
    <row r="72" spans="1:13" x14ac:dyDescent="0.25">
      <c r="A72" s="124">
        <v>71</v>
      </c>
      <c r="B72" s="124">
        <v>806</v>
      </c>
      <c r="C72" s="124">
        <v>8</v>
      </c>
      <c r="D72" s="124" t="s">
        <v>5</v>
      </c>
      <c r="E72" s="127">
        <v>408</v>
      </c>
      <c r="F72" s="127">
        <v>24</v>
      </c>
      <c r="G72" s="127">
        <f t="shared" si="12"/>
        <v>432</v>
      </c>
      <c r="H72" s="127">
        <f t="shared" si="13"/>
        <v>475.20000000000005</v>
      </c>
      <c r="I72" s="133">
        <f>I71</f>
        <v>26080</v>
      </c>
      <c r="J72" s="171">
        <f t="shared" si="14"/>
        <v>11266560</v>
      </c>
      <c r="K72" s="171">
        <f t="shared" si="15"/>
        <v>12167884.800000001</v>
      </c>
      <c r="L72" s="172">
        <f t="shared" si="16"/>
        <v>25500</v>
      </c>
      <c r="M72" s="171">
        <f t="shared" si="17"/>
        <v>1520640.0000000002</v>
      </c>
    </row>
    <row r="73" spans="1:13" x14ac:dyDescent="0.25">
      <c r="A73" s="124">
        <v>72</v>
      </c>
      <c r="B73" s="124">
        <v>901</v>
      </c>
      <c r="C73" s="124">
        <v>9</v>
      </c>
      <c r="D73" s="124" t="s">
        <v>97</v>
      </c>
      <c r="E73" s="127">
        <v>884</v>
      </c>
      <c r="F73" s="127">
        <v>50</v>
      </c>
      <c r="G73" s="127">
        <f t="shared" si="12"/>
        <v>934</v>
      </c>
      <c r="H73" s="127">
        <f t="shared" si="13"/>
        <v>1027.4000000000001</v>
      </c>
      <c r="I73" s="133">
        <f>I72+120</f>
        <v>26200</v>
      </c>
      <c r="J73" s="171">
        <f t="shared" si="14"/>
        <v>24470800</v>
      </c>
      <c r="K73" s="171">
        <f t="shared" si="15"/>
        <v>26428464</v>
      </c>
      <c r="L73" s="172">
        <f t="shared" si="16"/>
        <v>55000</v>
      </c>
      <c r="M73" s="171">
        <f t="shared" si="17"/>
        <v>3287680.0000000005</v>
      </c>
    </row>
    <row r="74" spans="1:13" x14ac:dyDescent="0.25">
      <c r="A74" s="124">
        <v>73</v>
      </c>
      <c r="B74" s="124">
        <v>902</v>
      </c>
      <c r="C74" s="124">
        <v>9</v>
      </c>
      <c r="D74" s="124" t="s">
        <v>97</v>
      </c>
      <c r="E74" s="127">
        <v>884</v>
      </c>
      <c r="F74" s="127">
        <v>50</v>
      </c>
      <c r="G74" s="127">
        <f t="shared" si="12"/>
        <v>934</v>
      </c>
      <c r="H74" s="127">
        <f t="shared" si="13"/>
        <v>1027.4000000000001</v>
      </c>
      <c r="I74" s="133">
        <f>I73</f>
        <v>26200</v>
      </c>
      <c r="J74" s="171">
        <f t="shared" si="14"/>
        <v>24470800</v>
      </c>
      <c r="K74" s="171">
        <f t="shared" si="15"/>
        <v>26428464</v>
      </c>
      <c r="L74" s="172">
        <f t="shared" si="16"/>
        <v>55000</v>
      </c>
      <c r="M74" s="171">
        <f t="shared" si="17"/>
        <v>3287680.0000000005</v>
      </c>
    </row>
    <row r="75" spans="1:13" x14ac:dyDescent="0.25">
      <c r="A75" s="124">
        <v>74</v>
      </c>
      <c r="B75" s="124">
        <v>903</v>
      </c>
      <c r="C75" s="124">
        <v>9</v>
      </c>
      <c r="D75" s="124" t="s">
        <v>26</v>
      </c>
      <c r="E75" s="127">
        <v>574</v>
      </c>
      <c r="F75" s="127">
        <v>25</v>
      </c>
      <c r="G75" s="127">
        <f t="shared" si="12"/>
        <v>599</v>
      </c>
      <c r="H75" s="127">
        <f t="shared" si="13"/>
        <v>658.90000000000009</v>
      </c>
      <c r="I75" s="133">
        <f>I74</f>
        <v>26200</v>
      </c>
      <c r="J75" s="171">
        <f t="shared" si="14"/>
        <v>15693800</v>
      </c>
      <c r="K75" s="171">
        <f t="shared" si="15"/>
        <v>16949304</v>
      </c>
      <c r="L75" s="172">
        <f t="shared" si="16"/>
        <v>35500</v>
      </c>
      <c r="M75" s="171">
        <f t="shared" si="17"/>
        <v>2108480.0000000005</v>
      </c>
    </row>
    <row r="76" spans="1:13" x14ac:dyDescent="0.25">
      <c r="A76" s="124">
        <v>75</v>
      </c>
      <c r="B76" s="124">
        <v>904</v>
      </c>
      <c r="C76" s="124">
        <v>9</v>
      </c>
      <c r="D76" s="124" t="s">
        <v>26</v>
      </c>
      <c r="E76" s="127">
        <v>574</v>
      </c>
      <c r="F76" s="127">
        <v>25</v>
      </c>
      <c r="G76" s="127">
        <f t="shared" si="12"/>
        <v>599</v>
      </c>
      <c r="H76" s="127">
        <f t="shared" si="13"/>
        <v>658.90000000000009</v>
      </c>
      <c r="I76" s="133">
        <f>I75</f>
        <v>26200</v>
      </c>
      <c r="J76" s="171">
        <f t="shared" si="14"/>
        <v>15693800</v>
      </c>
      <c r="K76" s="171">
        <f t="shared" si="15"/>
        <v>16949304</v>
      </c>
      <c r="L76" s="172">
        <f t="shared" si="16"/>
        <v>35500</v>
      </c>
      <c r="M76" s="171">
        <f t="shared" si="17"/>
        <v>2108480.0000000005</v>
      </c>
    </row>
    <row r="77" spans="1:13" x14ac:dyDescent="0.25">
      <c r="A77" s="124">
        <v>76</v>
      </c>
      <c r="B77" s="124">
        <v>905</v>
      </c>
      <c r="C77" s="124">
        <v>9</v>
      </c>
      <c r="D77" s="124" t="s">
        <v>5</v>
      </c>
      <c r="E77" s="127">
        <v>408</v>
      </c>
      <c r="F77" s="127">
        <v>24</v>
      </c>
      <c r="G77" s="127">
        <f t="shared" si="12"/>
        <v>432</v>
      </c>
      <c r="H77" s="127">
        <f t="shared" si="13"/>
        <v>475.20000000000005</v>
      </c>
      <c r="I77" s="133">
        <f>I76</f>
        <v>26200</v>
      </c>
      <c r="J77" s="171">
        <f t="shared" si="14"/>
        <v>11318400</v>
      </c>
      <c r="K77" s="171">
        <f t="shared" si="15"/>
        <v>12223872</v>
      </c>
      <c r="L77" s="172">
        <f t="shared" si="16"/>
        <v>25500</v>
      </c>
      <c r="M77" s="171">
        <f t="shared" si="17"/>
        <v>1520640.0000000002</v>
      </c>
    </row>
    <row r="78" spans="1:13" x14ac:dyDescent="0.25">
      <c r="A78" s="124">
        <v>77</v>
      </c>
      <c r="B78" s="124">
        <v>906</v>
      </c>
      <c r="C78" s="124">
        <v>9</v>
      </c>
      <c r="D78" s="124" t="s">
        <v>5</v>
      </c>
      <c r="E78" s="127">
        <v>408</v>
      </c>
      <c r="F78" s="127">
        <v>24</v>
      </c>
      <c r="G78" s="127">
        <f t="shared" si="12"/>
        <v>432</v>
      </c>
      <c r="H78" s="127">
        <f t="shared" si="13"/>
        <v>475.20000000000005</v>
      </c>
      <c r="I78" s="133">
        <f>I77</f>
        <v>26200</v>
      </c>
      <c r="J78" s="171">
        <f t="shared" si="14"/>
        <v>11318400</v>
      </c>
      <c r="K78" s="171">
        <f t="shared" si="15"/>
        <v>12223872</v>
      </c>
      <c r="L78" s="172">
        <f t="shared" si="16"/>
        <v>25500</v>
      </c>
      <c r="M78" s="171">
        <f t="shared" si="17"/>
        <v>1520640.0000000002</v>
      </c>
    </row>
    <row r="79" spans="1:13" x14ac:dyDescent="0.25">
      <c r="A79" s="124">
        <v>78</v>
      </c>
      <c r="B79" s="124">
        <v>1001</v>
      </c>
      <c r="C79" s="124">
        <v>10</v>
      </c>
      <c r="D79" s="124" t="s">
        <v>97</v>
      </c>
      <c r="E79" s="127">
        <v>884</v>
      </c>
      <c r="F79" s="127">
        <v>50</v>
      </c>
      <c r="G79" s="127">
        <f t="shared" si="12"/>
        <v>934</v>
      </c>
      <c r="H79" s="127">
        <f t="shared" si="13"/>
        <v>1027.4000000000001</v>
      </c>
      <c r="I79" s="133">
        <f>I78+120</f>
        <v>26320</v>
      </c>
      <c r="J79" s="171">
        <f t="shared" si="14"/>
        <v>24582880</v>
      </c>
      <c r="K79" s="171">
        <f t="shared" si="15"/>
        <v>26549510.400000002</v>
      </c>
      <c r="L79" s="172">
        <f t="shared" si="16"/>
        <v>55500</v>
      </c>
      <c r="M79" s="171">
        <f t="shared" si="17"/>
        <v>3287680.0000000005</v>
      </c>
    </row>
    <row r="80" spans="1:13" x14ac:dyDescent="0.25">
      <c r="A80" s="124">
        <v>79</v>
      </c>
      <c r="B80" s="124">
        <v>1002</v>
      </c>
      <c r="C80" s="124">
        <v>10</v>
      </c>
      <c r="D80" s="124" t="s">
        <v>97</v>
      </c>
      <c r="E80" s="127">
        <v>884</v>
      </c>
      <c r="F80" s="127">
        <v>50</v>
      </c>
      <c r="G80" s="127">
        <f t="shared" si="12"/>
        <v>934</v>
      </c>
      <c r="H80" s="127">
        <f t="shared" si="13"/>
        <v>1027.4000000000001</v>
      </c>
      <c r="I80" s="133">
        <f>I79</f>
        <v>26320</v>
      </c>
      <c r="J80" s="171">
        <f t="shared" si="14"/>
        <v>24582880</v>
      </c>
      <c r="K80" s="171">
        <f t="shared" si="15"/>
        <v>26549510.400000002</v>
      </c>
      <c r="L80" s="172">
        <f t="shared" si="16"/>
        <v>55500</v>
      </c>
      <c r="M80" s="171">
        <f t="shared" si="17"/>
        <v>3287680.0000000005</v>
      </c>
    </row>
    <row r="81" spans="1:13" x14ac:dyDescent="0.25">
      <c r="A81" s="124">
        <v>80</v>
      </c>
      <c r="B81" s="124">
        <v>1003</v>
      </c>
      <c r="C81" s="124">
        <v>10</v>
      </c>
      <c r="D81" s="124" t="s">
        <v>26</v>
      </c>
      <c r="E81" s="127">
        <v>574</v>
      </c>
      <c r="F81" s="127">
        <v>25</v>
      </c>
      <c r="G81" s="127">
        <f t="shared" si="12"/>
        <v>599</v>
      </c>
      <c r="H81" s="127">
        <f t="shared" si="13"/>
        <v>658.90000000000009</v>
      </c>
      <c r="I81" s="133">
        <f>I80</f>
        <v>26320</v>
      </c>
      <c r="J81" s="171">
        <f t="shared" si="14"/>
        <v>15765680</v>
      </c>
      <c r="K81" s="171">
        <f t="shared" si="15"/>
        <v>17026934.400000002</v>
      </c>
      <c r="L81" s="172">
        <f t="shared" si="16"/>
        <v>35500</v>
      </c>
      <c r="M81" s="171">
        <f t="shared" si="17"/>
        <v>2108480.0000000005</v>
      </c>
    </row>
    <row r="82" spans="1:13" x14ac:dyDescent="0.25">
      <c r="A82" s="124">
        <v>81</v>
      </c>
      <c r="B82" s="124">
        <v>1004</v>
      </c>
      <c r="C82" s="124">
        <v>10</v>
      </c>
      <c r="D82" s="124" t="s">
        <v>26</v>
      </c>
      <c r="E82" s="127">
        <v>574</v>
      </c>
      <c r="F82" s="127">
        <v>25</v>
      </c>
      <c r="G82" s="127">
        <f t="shared" si="12"/>
        <v>599</v>
      </c>
      <c r="H82" s="127">
        <f t="shared" si="13"/>
        <v>658.90000000000009</v>
      </c>
      <c r="I82" s="133">
        <f>I81</f>
        <v>26320</v>
      </c>
      <c r="J82" s="171">
        <f t="shared" si="14"/>
        <v>15765680</v>
      </c>
      <c r="K82" s="171">
        <f t="shared" si="15"/>
        <v>17026934.400000002</v>
      </c>
      <c r="L82" s="172">
        <f t="shared" si="16"/>
        <v>35500</v>
      </c>
      <c r="M82" s="171">
        <f t="shared" si="17"/>
        <v>2108480.0000000005</v>
      </c>
    </row>
    <row r="83" spans="1:13" x14ac:dyDescent="0.25">
      <c r="A83" s="124">
        <v>82</v>
      </c>
      <c r="B83" s="124">
        <v>1005</v>
      </c>
      <c r="C83" s="124">
        <v>10</v>
      </c>
      <c r="D83" s="124" t="s">
        <v>5</v>
      </c>
      <c r="E83" s="127">
        <v>408</v>
      </c>
      <c r="F83" s="127">
        <v>24</v>
      </c>
      <c r="G83" s="127">
        <f t="shared" si="12"/>
        <v>432</v>
      </c>
      <c r="H83" s="127">
        <f t="shared" si="13"/>
        <v>475.20000000000005</v>
      </c>
      <c r="I83" s="133">
        <f>I82</f>
        <v>26320</v>
      </c>
      <c r="J83" s="171">
        <f t="shared" si="14"/>
        <v>11370240</v>
      </c>
      <c r="K83" s="171">
        <f t="shared" si="15"/>
        <v>12279859.200000001</v>
      </c>
      <c r="L83" s="172">
        <f t="shared" si="16"/>
        <v>25500</v>
      </c>
      <c r="M83" s="171">
        <f t="shared" si="17"/>
        <v>1520640.0000000002</v>
      </c>
    </row>
    <row r="84" spans="1:13" x14ac:dyDescent="0.25">
      <c r="A84" s="124">
        <v>83</v>
      </c>
      <c r="B84" s="124">
        <v>1006</v>
      </c>
      <c r="C84" s="124">
        <v>10</v>
      </c>
      <c r="D84" s="124" t="s">
        <v>5</v>
      </c>
      <c r="E84" s="127">
        <v>408</v>
      </c>
      <c r="F84" s="127">
        <v>24</v>
      </c>
      <c r="G84" s="127">
        <f t="shared" si="12"/>
        <v>432</v>
      </c>
      <c r="H84" s="127">
        <f t="shared" si="13"/>
        <v>475.20000000000005</v>
      </c>
      <c r="I84" s="133">
        <f>I83</f>
        <v>26320</v>
      </c>
      <c r="J84" s="171">
        <f t="shared" si="14"/>
        <v>11370240</v>
      </c>
      <c r="K84" s="171">
        <f t="shared" si="15"/>
        <v>12279859.200000001</v>
      </c>
      <c r="L84" s="172">
        <f t="shared" si="16"/>
        <v>25500</v>
      </c>
      <c r="M84" s="171">
        <f t="shared" si="17"/>
        <v>1520640.0000000002</v>
      </c>
    </row>
    <row r="85" spans="1:13" x14ac:dyDescent="0.25">
      <c r="A85" s="124">
        <v>84</v>
      </c>
      <c r="B85" s="124">
        <v>1101</v>
      </c>
      <c r="C85" s="124">
        <v>11</v>
      </c>
      <c r="D85" s="124" t="s">
        <v>97</v>
      </c>
      <c r="E85" s="127">
        <v>884</v>
      </c>
      <c r="F85" s="127">
        <v>50</v>
      </c>
      <c r="G85" s="127">
        <f t="shared" si="12"/>
        <v>934</v>
      </c>
      <c r="H85" s="127">
        <f t="shared" si="13"/>
        <v>1027.4000000000001</v>
      </c>
      <c r="I85" s="133">
        <f>I84+120</f>
        <v>26440</v>
      </c>
      <c r="J85" s="171">
        <f t="shared" si="14"/>
        <v>24694960</v>
      </c>
      <c r="K85" s="171">
        <f t="shared" si="15"/>
        <v>26670556.800000001</v>
      </c>
      <c r="L85" s="172">
        <f t="shared" si="16"/>
        <v>55500</v>
      </c>
      <c r="M85" s="171">
        <f t="shared" si="17"/>
        <v>3287680.0000000005</v>
      </c>
    </row>
    <row r="86" spans="1:13" x14ac:dyDescent="0.25">
      <c r="A86" s="124">
        <v>85</v>
      </c>
      <c r="B86" s="124">
        <v>1102</v>
      </c>
      <c r="C86" s="124">
        <v>11</v>
      </c>
      <c r="D86" s="124" t="s">
        <v>97</v>
      </c>
      <c r="E86" s="127">
        <v>884</v>
      </c>
      <c r="F86" s="127">
        <v>50</v>
      </c>
      <c r="G86" s="127">
        <f t="shared" si="12"/>
        <v>934</v>
      </c>
      <c r="H86" s="127">
        <f t="shared" si="13"/>
        <v>1027.4000000000001</v>
      </c>
      <c r="I86" s="133">
        <f>I85</f>
        <v>26440</v>
      </c>
      <c r="J86" s="171">
        <f t="shared" si="14"/>
        <v>24694960</v>
      </c>
      <c r="K86" s="171">
        <f t="shared" si="15"/>
        <v>26670556.800000001</v>
      </c>
      <c r="L86" s="172">
        <f t="shared" si="16"/>
        <v>55500</v>
      </c>
      <c r="M86" s="171">
        <f t="shared" si="17"/>
        <v>3287680.0000000005</v>
      </c>
    </row>
    <row r="87" spans="1:13" x14ac:dyDescent="0.25">
      <c r="A87" s="124">
        <v>86</v>
      </c>
      <c r="B87" s="124">
        <v>1103</v>
      </c>
      <c r="C87" s="124">
        <v>11</v>
      </c>
      <c r="D87" s="124" t="s">
        <v>26</v>
      </c>
      <c r="E87" s="127">
        <v>574</v>
      </c>
      <c r="F87" s="127">
        <v>25</v>
      </c>
      <c r="G87" s="127">
        <f t="shared" si="12"/>
        <v>599</v>
      </c>
      <c r="H87" s="127">
        <f t="shared" si="13"/>
        <v>658.90000000000009</v>
      </c>
      <c r="I87" s="133">
        <f>I86</f>
        <v>26440</v>
      </c>
      <c r="J87" s="171">
        <f t="shared" si="14"/>
        <v>15837560</v>
      </c>
      <c r="K87" s="171">
        <f t="shared" si="15"/>
        <v>17104564.800000001</v>
      </c>
      <c r="L87" s="172">
        <f t="shared" si="16"/>
        <v>35500</v>
      </c>
      <c r="M87" s="171">
        <f t="shared" si="17"/>
        <v>2108480.0000000005</v>
      </c>
    </row>
    <row r="88" spans="1:13" x14ac:dyDescent="0.25">
      <c r="A88" s="124">
        <v>87</v>
      </c>
      <c r="B88" s="124">
        <v>1104</v>
      </c>
      <c r="C88" s="124">
        <v>11</v>
      </c>
      <c r="D88" s="124" t="s">
        <v>26</v>
      </c>
      <c r="E88" s="127">
        <v>574</v>
      </c>
      <c r="F88" s="127">
        <v>25</v>
      </c>
      <c r="G88" s="127">
        <f t="shared" si="12"/>
        <v>599</v>
      </c>
      <c r="H88" s="127">
        <f t="shared" si="13"/>
        <v>658.90000000000009</v>
      </c>
      <c r="I88" s="133">
        <f>I87</f>
        <v>26440</v>
      </c>
      <c r="J88" s="171">
        <f t="shared" si="14"/>
        <v>15837560</v>
      </c>
      <c r="K88" s="171">
        <f t="shared" si="15"/>
        <v>17104564.800000001</v>
      </c>
      <c r="L88" s="172">
        <f t="shared" si="16"/>
        <v>35500</v>
      </c>
      <c r="M88" s="171">
        <f t="shared" si="17"/>
        <v>2108480.0000000005</v>
      </c>
    </row>
    <row r="89" spans="1:13" x14ac:dyDescent="0.25">
      <c r="A89" s="124">
        <v>88</v>
      </c>
      <c r="B89" s="124">
        <v>1105</v>
      </c>
      <c r="C89" s="124">
        <v>11</v>
      </c>
      <c r="D89" s="124" t="s">
        <v>5</v>
      </c>
      <c r="E89" s="127">
        <v>408</v>
      </c>
      <c r="F89" s="127">
        <v>24</v>
      </c>
      <c r="G89" s="127">
        <f t="shared" si="12"/>
        <v>432</v>
      </c>
      <c r="H89" s="127">
        <f t="shared" si="13"/>
        <v>475.20000000000005</v>
      </c>
      <c r="I89" s="133">
        <f>I88</f>
        <v>26440</v>
      </c>
      <c r="J89" s="171">
        <f t="shared" si="14"/>
        <v>11422080</v>
      </c>
      <c r="K89" s="171">
        <f t="shared" si="15"/>
        <v>12335846.4</v>
      </c>
      <c r="L89" s="172">
        <f t="shared" si="16"/>
        <v>25500</v>
      </c>
      <c r="M89" s="171">
        <f t="shared" si="17"/>
        <v>1520640.0000000002</v>
      </c>
    </row>
    <row r="90" spans="1:13" x14ac:dyDescent="0.25">
      <c r="A90" s="124">
        <v>89</v>
      </c>
      <c r="B90" s="124">
        <v>1106</v>
      </c>
      <c r="C90" s="124">
        <v>11</v>
      </c>
      <c r="D90" s="124" t="s">
        <v>5</v>
      </c>
      <c r="E90" s="127">
        <v>408</v>
      </c>
      <c r="F90" s="127">
        <v>24</v>
      </c>
      <c r="G90" s="127">
        <f t="shared" si="12"/>
        <v>432</v>
      </c>
      <c r="H90" s="127">
        <f t="shared" si="13"/>
        <v>475.20000000000005</v>
      </c>
      <c r="I90" s="133">
        <f>I89</f>
        <v>26440</v>
      </c>
      <c r="J90" s="171">
        <f t="shared" si="14"/>
        <v>11422080</v>
      </c>
      <c r="K90" s="171">
        <f t="shared" si="15"/>
        <v>12335846.4</v>
      </c>
      <c r="L90" s="172">
        <f t="shared" si="16"/>
        <v>25500</v>
      </c>
      <c r="M90" s="171">
        <f t="shared" si="17"/>
        <v>1520640.0000000002</v>
      </c>
    </row>
    <row r="91" spans="1:13" x14ac:dyDescent="0.25">
      <c r="A91" s="124">
        <v>90</v>
      </c>
      <c r="B91" s="124">
        <v>1201</v>
      </c>
      <c r="C91" s="124">
        <v>12</v>
      </c>
      <c r="D91" s="124" t="s">
        <v>97</v>
      </c>
      <c r="E91" s="127">
        <v>884</v>
      </c>
      <c r="F91" s="127">
        <v>50</v>
      </c>
      <c r="G91" s="127">
        <f t="shared" si="12"/>
        <v>934</v>
      </c>
      <c r="H91" s="127">
        <f t="shared" si="13"/>
        <v>1027.4000000000001</v>
      </c>
      <c r="I91" s="133">
        <f>I90+120</f>
        <v>26560</v>
      </c>
      <c r="J91" s="171">
        <f t="shared" si="14"/>
        <v>24807040</v>
      </c>
      <c r="K91" s="171">
        <f t="shared" si="15"/>
        <v>26791603.200000003</v>
      </c>
      <c r="L91" s="172">
        <f t="shared" si="16"/>
        <v>56000</v>
      </c>
      <c r="M91" s="171">
        <f t="shared" si="17"/>
        <v>3287680.0000000005</v>
      </c>
    </row>
    <row r="92" spans="1:13" x14ac:dyDescent="0.25">
      <c r="A92" s="124">
        <v>91</v>
      </c>
      <c r="B92" s="124">
        <v>1202</v>
      </c>
      <c r="C92" s="124">
        <v>12</v>
      </c>
      <c r="D92" s="124" t="s">
        <v>97</v>
      </c>
      <c r="E92" s="127">
        <v>884</v>
      </c>
      <c r="F92" s="127">
        <v>50</v>
      </c>
      <c r="G92" s="127">
        <f t="shared" si="12"/>
        <v>934</v>
      </c>
      <c r="H92" s="127">
        <f t="shared" si="13"/>
        <v>1027.4000000000001</v>
      </c>
      <c r="I92" s="133">
        <f>I91</f>
        <v>26560</v>
      </c>
      <c r="J92" s="171">
        <f t="shared" si="14"/>
        <v>24807040</v>
      </c>
      <c r="K92" s="171">
        <f t="shared" si="15"/>
        <v>26791603.200000003</v>
      </c>
      <c r="L92" s="172">
        <f t="shared" si="16"/>
        <v>56000</v>
      </c>
      <c r="M92" s="171">
        <f t="shared" si="17"/>
        <v>3287680.0000000005</v>
      </c>
    </row>
    <row r="93" spans="1:13" x14ac:dyDescent="0.25">
      <c r="A93" s="124">
        <v>92</v>
      </c>
      <c r="B93" s="124">
        <v>1203</v>
      </c>
      <c r="C93" s="124">
        <v>12</v>
      </c>
      <c r="D93" s="124" t="s">
        <v>26</v>
      </c>
      <c r="E93" s="127">
        <v>574</v>
      </c>
      <c r="F93" s="127">
        <v>25</v>
      </c>
      <c r="G93" s="127">
        <f t="shared" si="12"/>
        <v>599</v>
      </c>
      <c r="H93" s="127">
        <f t="shared" si="13"/>
        <v>658.90000000000009</v>
      </c>
      <c r="I93" s="133">
        <f>I92</f>
        <v>26560</v>
      </c>
      <c r="J93" s="171">
        <f t="shared" si="14"/>
        <v>15909440</v>
      </c>
      <c r="K93" s="171">
        <f t="shared" si="15"/>
        <v>17182195.200000003</v>
      </c>
      <c r="L93" s="172">
        <f t="shared" si="16"/>
        <v>36000</v>
      </c>
      <c r="M93" s="171">
        <f t="shared" si="17"/>
        <v>2108480.0000000005</v>
      </c>
    </row>
    <row r="94" spans="1:13" x14ac:dyDescent="0.25">
      <c r="A94" s="124">
        <v>93</v>
      </c>
      <c r="B94" s="124">
        <v>1204</v>
      </c>
      <c r="C94" s="124">
        <v>12</v>
      </c>
      <c r="D94" s="124" t="s">
        <v>26</v>
      </c>
      <c r="E94" s="127">
        <v>574</v>
      </c>
      <c r="F94" s="127">
        <v>25</v>
      </c>
      <c r="G94" s="127">
        <f t="shared" si="12"/>
        <v>599</v>
      </c>
      <c r="H94" s="127">
        <f t="shared" si="13"/>
        <v>658.90000000000009</v>
      </c>
      <c r="I94" s="133">
        <f>I93</f>
        <v>26560</v>
      </c>
      <c r="J94" s="171">
        <f t="shared" si="14"/>
        <v>15909440</v>
      </c>
      <c r="K94" s="171">
        <f t="shared" si="15"/>
        <v>17182195.200000003</v>
      </c>
      <c r="L94" s="172">
        <f t="shared" si="16"/>
        <v>36000</v>
      </c>
      <c r="M94" s="171">
        <f t="shared" si="17"/>
        <v>2108480.0000000005</v>
      </c>
    </row>
    <row r="95" spans="1:13" x14ac:dyDescent="0.25">
      <c r="A95" s="124">
        <v>94</v>
      </c>
      <c r="B95" s="124">
        <v>1205</v>
      </c>
      <c r="C95" s="124">
        <v>12</v>
      </c>
      <c r="D95" s="124" t="s">
        <v>5</v>
      </c>
      <c r="E95" s="127">
        <v>408</v>
      </c>
      <c r="F95" s="127">
        <v>24</v>
      </c>
      <c r="G95" s="127">
        <f t="shared" si="12"/>
        <v>432</v>
      </c>
      <c r="H95" s="127">
        <f t="shared" si="13"/>
        <v>475.20000000000005</v>
      </c>
      <c r="I95" s="133">
        <f>I94</f>
        <v>26560</v>
      </c>
      <c r="J95" s="171">
        <f t="shared" si="14"/>
        <v>11473920</v>
      </c>
      <c r="K95" s="171">
        <f t="shared" si="15"/>
        <v>12391833.600000001</v>
      </c>
      <c r="L95" s="172">
        <f t="shared" si="16"/>
        <v>26000</v>
      </c>
      <c r="M95" s="171">
        <f t="shared" si="17"/>
        <v>1520640.0000000002</v>
      </c>
    </row>
    <row r="96" spans="1:13" x14ac:dyDescent="0.25">
      <c r="A96" s="124">
        <v>95</v>
      </c>
      <c r="B96" s="124">
        <v>1206</v>
      </c>
      <c r="C96" s="124">
        <v>12</v>
      </c>
      <c r="D96" s="124" t="s">
        <v>5</v>
      </c>
      <c r="E96" s="127">
        <v>408</v>
      </c>
      <c r="F96" s="127">
        <v>24</v>
      </c>
      <c r="G96" s="127">
        <f t="shared" si="12"/>
        <v>432</v>
      </c>
      <c r="H96" s="127">
        <f t="shared" si="13"/>
        <v>475.20000000000005</v>
      </c>
      <c r="I96" s="133">
        <f>I95</f>
        <v>26560</v>
      </c>
      <c r="J96" s="171">
        <f t="shared" si="14"/>
        <v>11473920</v>
      </c>
      <c r="K96" s="171">
        <f t="shared" si="15"/>
        <v>12391833.600000001</v>
      </c>
      <c r="L96" s="172">
        <f t="shared" si="16"/>
        <v>26000</v>
      </c>
      <c r="M96" s="171">
        <f t="shared" si="17"/>
        <v>1520640.0000000002</v>
      </c>
    </row>
    <row r="97" spans="1:13" x14ac:dyDescent="0.25">
      <c r="A97" s="124">
        <v>96</v>
      </c>
      <c r="B97" s="124">
        <v>1301</v>
      </c>
      <c r="C97" s="124">
        <v>13</v>
      </c>
      <c r="D97" s="124" t="s">
        <v>97</v>
      </c>
      <c r="E97" s="127">
        <v>884</v>
      </c>
      <c r="F97" s="127">
        <v>50</v>
      </c>
      <c r="G97" s="127">
        <f t="shared" si="12"/>
        <v>934</v>
      </c>
      <c r="H97" s="127">
        <f t="shared" si="13"/>
        <v>1027.4000000000001</v>
      </c>
      <c r="I97" s="133">
        <f>I96+120</f>
        <v>26680</v>
      </c>
      <c r="J97" s="171">
        <f t="shared" si="14"/>
        <v>24919120</v>
      </c>
      <c r="K97" s="171">
        <f t="shared" si="15"/>
        <v>26912649.600000001</v>
      </c>
      <c r="L97" s="172">
        <f t="shared" si="16"/>
        <v>56000</v>
      </c>
      <c r="M97" s="171">
        <f t="shared" si="17"/>
        <v>3287680.0000000005</v>
      </c>
    </row>
    <row r="98" spans="1:13" x14ac:dyDescent="0.25">
      <c r="A98" s="124">
        <v>97</v>
      </c>
      <c r="B98" s="124">
        <v>1302</v>
      </c>
      <c r="C98" s="124">
        <v>13</v>
      </c>
      <c r="D98" s="124" t="s">
        <v>97</v>
      </c>
      <c r="E98" s="127">
        <v>884</v>
      </c>
      <c r="F98" s="127">
        <v>50</v>
      </c>
      <c r="G98" s="127">
        <f t="shared" si="12"/>
        <v>934</v>
      </c>
      <c r="H98" s="127">
        <f t="shared" si="13"/>
        <v>1027.4000000000001</v>
      </c>
      <c r="I98" s="133">
        <f>I97</f>
        <v>26680</v>
      </c>
      <c r="J98" s="171">
        <f t="shared" si="14"/>
        <v>24919120</v>
      </c>
      <c r="K98" s="171">
        <f t="shared" si="15"/>
        <v>26912649.600000001</v>
      </c>
      <c r="L98" s="172">
        <f t="shared" si="16"/>
        <v>56000</v>
      </c>
      <c r="M98" s="171">
        <f t="shared" si="17"/>
        <v>3287680.0000000005</v>
      </c>
    </row>
    <row r="99" spans="1:13" x14ac:dyDescent="0.25">
      <c r="A99" s="124">
        <v>98</v>
      </c>
      <c r="B99" s="124">
        <v>1303</v>
      </c>
      <c r="C99" s="124">
        <v>13</v>
      </c>
      <c r="D99" s="124" t="s">
        <v>26</v>
      </c>
      <c r="E99" s="127">
        <v>574</v>
      </c>
      <c r="F99" s="127">
        <v>25</v>
      </c>
      <c r="G99" s="127">
        <f t="shared" si="12"/>
        <v>599</v>
      </c>
      <c r="H99" s="127">
        <f t="shared" si="13"/>
        <v>658.90000000000009</v>
      </c>
      <c r="I99" s="133">
        <f>I98</f>
        <v>26680</v>
      </c>
      <c r="J99" s="171">
        <f t="shared" si="14"/>
        <v>15981320</v>
      </c>
      <c r="K99" s="171">
        <f t="shared" si="15"/>
        <v>17259825.600000001</v>
      </c>
      <c r="L99" s="172">
        <f t="shared" si="16"/>
        <v>36000</v>
      </c>
      <c r="M99" s="171">
        <f t="shared" si="17"/>
        <v>2108480.0000000005</v>
      </c>
    </row>
    <row r="100" spans="1:13" x14ac:dyDescent="0.25">
      <c r="A100" s="124">
        <v>99</v>
      </c>
      <c r="B100" s="124">
        <v>1304</v>
      </c>
      <c r="C100" s="124">
        <v>13</v>
      </c>
      <c r="D100" s="124" t="s">
        <v>26</v>
      </c>
      <c r="E100" s="127">
        <v>574</v>
      </c>
      <c r="F100" s="127">
        <v>25</v>
      </c>
      <c r="G100" s="127">
        <f t="shared" si="12"/>
        <v>599</v>
      </c>
      <c r="H100" s="127">
        <f t="shared" si="13"/>
        <v>658.90000000000009</v>
      </c>
      <c r="I100" s="133">
        <f>I99</f>
        <v>26680</v>
      </c>
      <c r="J100" s="171">
        <f t="shared" si="14"/>
        <v>15981320</v>
      </c>
      <c r="K100" s="171">
        <f t="shared" si="15"/>
        <v>17259825.600000001</v>
      </c>
      <c r="L100" s="172">
        <f t="shared" si="16"/>
        <v>36000</v>
      </c>
      <c r="M100" s="171">
        <f t="shared" si="17"/>
        <v>2108480.0000000005</v>
      </c>
    </row>
    <row r="101" spans="1:13" x14ac:dyDescent="0.25">
      <c r="A101" s="124">
        <v>100</v>
      </c>
      <c r="B101" s="124">
        <v>1305</v>
      </c>
      <c r="C101" s="124">
        <v>13</v>
      </c>
      <c r="D101" s="124" t="s">
        <v>5</v>
      </c>
      <c r="E101" s="127">
        <v>408</v>
      </c>
      <c r="F101" s="127">
        <v>24</v>
      </c>
      <c r="G101" s="127">
        <f t="shared" si="12"/>
        <v>432</v>
      </c>
      <c r="H101" s="127">
        <f t="shared" si="13"/>
        <v>475.20000000000005</v>
      </c>
      <c r="I101" s="133">
        <f>I100</f>
        <v>26680</v>
      </c>
      <c r="J101" s="171">
        <f t="shared" si="14"/>
        <v>11525760</v>
      </c>
      <c r="K101" s="171">
        <f t="shared" si="15"/>
        <v>12447820.800000001</v>
      </c>
      <c r="L101" s="172">
        <f t="shared" si="16"/>
        <v>26000</v>
      </c>
      <c r="M101" s="171">
        <f t="shared" si="17"/>
        <v>1520640.0000000002</v>
      </c>
    </row>
    <row r="102" spans="1:13" x14ac:dyDescent="0.25">
      <c r="A102" s="124">
        <v>101</v>
      </c>
      <c r="B102" s="124">
        <v>1306</v>
      </c>
      <c r="C102" s="124">
        <v>13</v>
      </c>
      <c r="D102" s="124" t="s">
        <v>5</v>
      </c>
      <c r="E102" s="127">
        <v>408</v>
      </c>
      <c r="F102" s="127">
        <v>24</v>
      </c>
      <c r="G102" s="127">
        <f t="shared" si="12"/>
        <v>432</v>
      </c>
      <c r="H102" s="127">
        <f t="shared" si="13"/>
        <v>475.20000000000005</v>
      </c>
      <c r="I102" s="133">
        <f>I101</f>
        <v>26680</v>
      </c>
      <c r="J102" s="171">
        <f t="shared" si="14"/>
        <v>11525760</v>
      </c>
      <c r="K102" s="171">
        <f t="shared" si="15"/>
        <v>12447820.800000001</v>
      </c>
      <c r="L102" s="172">
        <f t="shared" si="16"/>
        <v>26000</v>
      </c>
      <c r="M102" s="171">
        <f t="shared" si="17"/>
        <v>1520640.0000000002</v>
      </c>
    </row>
    <row r="103" spans="1:13" x14ac:dyDescent="0.25">
      <c r="A103" s="124">
        <v>102</v>
      </c>
      <c r="B103" s="124">
        <v>1401</v>
      </c>
      <c r="C103" s="124">
        <v>14</v>
      </c>
      <c r="D103" s="124" t="s">
        <v>97</v>
      </c>
      <c r="E103" s="127">
        <v>884</v>
      </c>
      <c r="F103" s="127">
        <v>50</v>
      </c>
      <c r="G103" s="127">
        <f t="shared" si="12"/>
        <v>934</v>
      </c>
      <c r="H103" s="127">
        <f t="shared" si="13"/>
        <v>1027.4000000000001</v>
      </c>
      <c r="I103" s="133">
        <f>I102+120</f>
        <v>26800</v>
      </c>
      <c r="J103" s="171">
        <f t="shared" si="14"/>
        <v>25031200</v>
      </c>
      <c r="K103" s="171">
        <f t="shared" si="15"/>
        <v>27033696</v>
      </c>
      <c r="L103" s="172">
        <f t="shared" si="16"/>
        <v>56500</v>
      </c>
      <c r="M103" s="171">
        <f t="shared" si="17"/>
        <v>3287680.0000000005</v>
      </c>
    </row>
    <row r="104" spans="1:13" x14ac:dyDescent="0.25">
      <c r="A104" s="124">
        <v>103</v>
      </c>
      <c r="B104" s="124">
        <v>1402</v>
      </c>
      <c r="C104" s="124">
        <v>14</v>
      </c>
      <c r="D104" s="124" t="s">
        <v>97</v>
      </c>
      <c r="E104" s="127">
        <v>884</v>
      </c>
      <c r="F104" s="127">
        <v>50</v>
      </c>
      <c r="G104" s="127">
        <f t="shared" si="12"/>
        <v>934</v>
      </c>
      <c r="H104" s="127">
        <f t="shared" si="13"/>
        <v>1027.4000000000001</v>
      </c>
      <c r="I104" s="133">
        <f>I103</f>
        <v>26800</v>
      </c>
      <c r="J104" s="171">
        <f t="shared" si="14"/>
        <v>25031200</v>
      </c>
      <c r="K104" s="171">
        <f t="shared" si="15"/>
        <v>27033696</v>
      </c>
      <c r="L104" s="172">
        <f t="shared" si="16"/>
        <v>56500</v>
      </c>
      <c r="M104" s="171">
        <f t="shared" si="17"/>
        <v>3287680.0000000005</v>
      </c>
    </row>
    <row r="105" spans="1:13" x14ac:dyDescent="0.25">
      <c r="A105" s="124">
        <v>104</v>
      </c>
      <c r="B105" s="124">
        <v>1403</v>
      </c>
      <c r="C105" s="124">
        <v>14</v>
      </c>
      <c r="D105" s="124" t="s">
        <v>26</v>
      </c>
      <c r="E105" s="127">
        <v>574</v>
      </c>
      <c r="F105" s="127">
        <v>25</v>
      </c>
      <c r="G105" s="127">
        <f t="shared" si="12"/>
        <v>599</v>
      </c>
      <c r="H105" s="127">
        <f t="shared" si="13"/>
        <v>658.90000000000009</v>
      </c>
      <c r="I105" s="133">
        <f>I104</f>
        <v>26800</v>
      </c>
      <c r="J105" s="171">
        <f t="shared" si="14"/>
        <v>16053200</v>
      </c>
      <c r="K105" s="171">
        <f t="shared" si="15"/>
        <v>17337456</v>
      </c>
      <c r="L105" s="172">
        <f t="shared" si="16"/>
        <v>36000</v>
      </c>
      <c r="M105" s="171">
        <f t="shared" si="17"/>
        <v>2108480.0000000005</v>
      </c>
    </row>
    <row r="106" spans="1:13" x14ac:dyDescent="0.25">
      <c r="A106" s="124">
        <v>105</v>
      </c>
      <c r="B106" s="124">
        <v>1404</v>
      </c>
      <c r="C106" s="124">
        <v>14</v>
      </c>
      <c r="D106" s="124" t="s">
        <v>26</v>
      </c>
      <c r="E106" s="127">
        <v>574</v>
      </c>
      <c r="F106" s="127">
        <v>25</v>
      </c>
      <c r="G106" s="127">
        <f t="shared" si="12"/>
        <v>599</v>
      </c>
      <c r="H106" s="127">
        <f t="shared" si="13"/>
        <v>658.90000000000009</v>
      </c>
      <c r="I106" s="133">
        <f>I105</f>
        <v>26800</v>
      </c>
      <c r="J106" s="171">
        <f t="shared" si="14"/>
        <v>16053200</v>
      </c>
      <c r="K106" s="171">
        <f t="shared" si="15"/>
        <v>17337456</v>
      </c>
      <c r="L106" s="172">
        <f t="shared" si="16"/>
        <v>36000</v>
      </c>
      <c r="M106" s="171">
        <f t="shared" si="17"/>
        <v>2108480.0000000005</v>
      </c>
    </row>
    <row r="107" spans="1:13" x14ac:dyDescent="0.25">
      <c r="A107" s="124">
        <v>106</v>
      </c>
      <c r="B107" s="124">
        <v>1405</v>
      </c>
      <c r="C107" s="124">
        <v>14</v>
      </c>
      <c r="D107" s="124" t="s">
        <v>5</v>
      </c>
      <c r="E107" s="127">
        <v>408</v>
      </c>
      <c r="F107" s="127">
        <v>24</v>
      </c>
      <c r="G107" s="127">
        <f t="shared" si="12"/>
        <v>432</v>
      </c>
      <c r="H107" s="127">
        <f t="shared" si="13"/>
        <v>475.20000000000005</v>
      </c>
      <c r="I107" s="133">
        <f>I106</f>
        <v>26800</v>
      </c>
      <c r="J107" s="171">
        <f t="shared" si="14"/>
        <v>11577600</v>
      </c>
      <c r="K107" s="171">
        <f t="shared" si="15"/>
        <v>12503808</v>
      </c>
      <c r="L107" s="172">
        <f t="shared" si="16"/>
        <v>26000</v>
      </c>
      <c r="M107" s="171">
        <f t="shared" si="17"/>
        <v>1520640.0000000002</v>
      </c>
    </row>
    <row r="108" spans="1:13" x14ac:dyDescent="0.25">
      <c r="A108" s="124">
        <v>107</v>
      </c>
      <c r="B108" s="124">
        <v>1406</v>
      </c>
      <c r="C108" s="124">
        <v>14</v>
      </c>
      <c r="D108" s="124" t="s">
        <v>5</v>
      </c>
      <c r="E108" s="127">
        <v>408</v>
      </c>
      <c r="F108" s="127">
        <v>24</v>
      </c>
      <c r="G108" s="127">
        <f t="shared" si="12"/>
        <v>432</v>
      </c>
      <c r="H108" s="127">
        <f t="shared" si="13"/>
        <v>475.20000000000005</v>
      </c>
      <c r="I108" s="133">
        <f>I107</f>
        <v>26800</v>
      </c>
      <c r="J108" s="171">
        <f t="shared" si="14"/>
        <v>11577600</v>
      </c>
      <c r="K108" s="171">
        <f t="shared" si="15"/>
        <v>12503808</v>
      </c>
      <c r="L108" s="172">
        <f t="shared" si="16"/>
        <v>26000</v>
      </c>
      <c r="M108" s="171">
        <f t="shared" si="17"/>
        <v>1520640.0000000002</v>
      </c>
    </row>
    <row r="109" spans="1:13" x14ac:dyDescent="0.25">
      <c r="A109" s="124">
        <v>108</v>
      </c>
      <c r="B109" s="124">
        <v>1501</v>
      </c>
      <c r="C109" s="124">
        <v>15</v>
      </c>
      <c r="D109" s="124" t="s">
        <v>97</v>
      </c>
      <c r="E109" s="127">
        <v>884</v>
      </c>
      <c r="F109" s="127">
        <v>50</v>
      </c>
      <c r="G109" s="127">
        <f t="shared" si="12"/>
        <v>934</v>
      </c>
      <c r="H109" s="127">
        <f t="shared" si="13"/>
        <v>1027.4000000000001</v>
      </c>
      <c r="I109" s="133">
        <f>I108+120</f>
        <v>26920</v>
      </c>
      <c r="J109" s="171">
        <f t="shared" si="14"/>
        <v>25143280</v>
      </c>
      <c r="K109" s="171">
        <f t="shared" si="15"/>
        <v>27154742.400000002</v>
      </c>
      <c r="L109" s="172">
        <f t="shared" si="16"/>
        <v>56500</v>
      </c>
      <c r="M109" s="171">
        <f t="shared" si="17"/>
        <v>3287680.0000000005</v>
      </c>
    </row>
    <row r="110" spans="1:13" x14ac:dyDescent="0.25">
      <c r="A110" s="124">
        <v>109</v>
      </c>
      <c r="B110" s="124">
        <v>1502</v>
      </c>
      <c r="C110" s="124">
        <v>15</v>
      </c>
      <c r="D110" s="124" t="s">
        <v>97</v>
      </c>
      <c r="E110" s="127">
        <v>884</v>
      </c>
      <c r="F110" s="127">
        <v>50</v>
      </c>
      <c r="G110" s="127">
        <f t="shared" si="12"/>
        <v>934</v>
      </c>
      <c r="H110" s="127">
        <f t="shared" si="13"/>
        <v>1027.4000000000001</v>
      </c>
      <c r="I110" s="133">
        <f>I109</f>
        <v>26920</v>
      </c>
      <c r="J110" s="171">
        <f t="shared" si="14"/>
        <v>25143280</v>
      </c>
      <c r="K110" s="171">
        <f t="shared" si="15"/>
        <v>27154742.400000002</v>
      </c>
      <c r="L110" s="172">
        <f t="shared" si="16"/>
        <v>56500</v>
      </c>
      <c r="M110" s="171">
        <f t="shared" si="17"/>
        <v>3287680.0000000005</v>
      </c>
    </row>
    <row r="111" spans="1:13" x14ac:dyDescent="0.25">
      <c r="A111" s="124">
        <v>110</v>
      </c>
      <c r="B111" s="124">
        <v>1505</v>
      </c>
      <c r="C111" s="124">
        <v>15</v>
      </c>
      <c r="D111" s="124" t="s">
        <v>5</v>
      </c>
      <c r="E111" s="127">
        <v>408</v>
      </c>
      <c r="F111" s="127">
        <v>24</v>
      </c>
      <c r="G111" s="127">
        <f t="shared" si="12"/>
        <v>432</v>
      </c>
      <c r="H111" s="127">
        <f t="shared" si="13"/>
        <v>475.20000000000005</v>
      </c>
      <c r="I111" s="133">
        <f>I110</f>
        <v>26920</v>
      </c>
      <c r="J111" s="171">
        <f t="shared" si="14"/>
        <v>11629440</v>
      </c>
      <c r="K111" s="171">
        <f t="shared" si="15"/>
        <v>12559795.200000001</v>
      </c>
      <c r="L111" s="172">
        <f t="shared" si="16"/>
        <v>26000</v>
      </c>
      <c r="M111" s="171">
        <f t="shared" si="17"/>
        <v>1520640.0000000002</v>
      </c>
    </row>
    <row r="112" spans="1:13" x14ac:dyDescent="0.25">
      <c r="A112" s="124">
        <v>111</v>
      </c>
      <c r="B112" s="124">
        <v>1506</v>
      </c>
      <c r="C112" s="124">
        <v>15</v>
      </c>
      <c r="D112" s="124" t="s">
        <v>5</v>
      </c>
      <c r="E112" s="127">
        <v>408</v>
      </c>
      <c r="F112" s="127">
        <v>24</v>
      </c>
      <c r="G112" s="127">
        <f t="shared" si="12"/>
        <v>432</v>
      </c>
      <c r="H112" s="127">
        <f t="shared" si="13"/>
        <v>475.20000000000005</v>
      </c>
      <c r="I112" s="133">
        <f>I111</f>
        <v>26920</v>
      </c>
      <c r="J112" s="171">
        <f t="shared" si="14"/>
        <v>11629440</v>
      </c>
      <c r="K112" s="171">
        <f t="shared" si="15"/>
        <v>12559795.200000001</v>
      </c>
      <c r="L112" s="172">
        <f t="shared" si="16"/>
        <v>26000</v>
      </c>
      <c r="M112" s="171">
        <f t="shared" si="17"/>
        <v>1520640.0000000002</v>
      </c>
    </row>
    <row r="113" spans="1:13" x14ac:dyDescent="0.25">
      <c r="A113" s="124">
        <v>112</v>
      </c>
      <c r="B113" s="124">
        <v>1601</v>
      </c>
      <c r="C113" s="124">
        <v>16</v>
      </c>
      <c r="D113" s="124" t="s">
        <v>97</v>
      </c>
      <c r="E113" s="127">
        <v>884</v>
      </c>
      <c r="F113" s="127">
        <v>50</v>
      </c>
      <c r="G113" s="127">
        <f t="shared" si="12"/>
        <v>934</v>
      </c>
      <c r="H113" s="127">
        <f t="shared" si="13"/>
        <v>1027.4000000000001</v>
      </c>
      <c r="I113" s="133">
        <f>I112+120</f>
        <v>27040</v>
      </c>
      <c r="J113" s="171">
        <f t="shared" si="14"/>
        <v>25255360</v>
      </c>
      <c r="K113" s="171">
        <f t="shared" si="15"/>
        <v>27275788.800000001</v>
      </c>
      <c r="L113" s="172">
        <f t="shared" si="16"/>
        <v>57000</v>
      </c>
      <c r="M113" s="171">
        <f t="shared" si="17"/>
        <v>3287680.0000000005</v>
      </c>
    </row>
    <row r="114" spans="1:13" x14ac:dyDescent="0.25">
      <c r="A114" s="124">
        <v>113</v>
      </c>
      <c r="B114" s="124">
        <v>1602</v>
      </c>
      <c r="C114" s="124">
        <v>16</v>
      </c>
      <c r="D114" s="124" t="s">
        <v>97</v>
      </c>
      <c r="E114" s="127">
        <v>884</v>
      </c>
      <c r="F114" s="127">
        <v>50</v>
      </c>
      <c r="G114" s="127">
        <f t="shared" si="12"/>
        <v>934</v>
      </c>
      <c r="H114" s="127">
        <f t="shared" si="13"/>
        <v>1027.4000000000001</v>
      </c>
      <c r="I114" s="133">
        <f>I113</f>
        <v>27040</v>
      </c>
      <c r="J114" s="171">
        <f t="shared" si="14"/>
        <v>25255360</v>
      </c>
      <c r="K114" s="171">
        <f t="shared" si="15"/>
        <v>27275788.800000001</v>
      </c>
      <c r="L114" s="172">
        <f t="shared" si="16"/>
        <v>57000</v>
      </c>
      <c r="M114" s="171">
        <f t="shared" si="17"/>
        <v>3287680.0000000005</v>
      </c>
    </row>
    <row r="115" spans="1:13" x14ac:dyDescent="0.25">
      <c r="A115" s="124">
        <v>114</v>
      </c>
      <c r="B115" s="124">
        <v>1603</v>
      </c>
      <c r="C115" s="124">
        <v>16</v>
      </c>
      <c r="D115" s="124" t="s">
        <v>26</v>
      </c>
      <c r="E115" s="127">
        <v>574</v>
      </c>
      <c r="F115" s="127">
        <v>25</v>
      </c>
      <c r="G115" s="127">
        <f t="shared" si="12"/>
        <v>599</v>
      </c>
      <c r="H115" s="127">
        <f t="shared" si="13"/>
        <v>658.90000000000009</v>
      </c>
      <c r="I115" s="133">
        <f>I114</f>
        <v>27040</v>
      </c>
      <c r="J115" s="171">
        <f t="shared" si="14"/>
        <v>16196960</v>
      </c>
      <c r="K115" s="171">
        <f t="shared" si="15"/>
        <v>17492716.800000001</v>
      </c>
      <c r="L115" s="172">
        <f t="shared" si="16"/>
        <v>36500</v>
      </c>
      <c r="M115" s="171">
        <f t="shared" si="17"/>
        <v>2108480.0000000005</v>
      </c>
    </row>
    <row r="116" spans="1:13" x14ac:dyDescent="0.25">
      <c r="A116" s="124">
        <v>115</v>
      </c>
      <c r="B116" s="124">
        <v>1604</v>
      </c>
      <c r="C116" s="124">
        <v>16</v>
      </c>
      <c r="D116" s="124" t="s">
        <v>26</v>
      </c>
      <c r="E116" s="127">
        <v>574</v>
      </c>
      <c r="F116" s="127">
        <v>25</v>
      </c>
      <c r="G116" s="127">
        <f t="shared" si="12"/>
        <v>599</v>
      </c>
      <c r="H116" s="127">
        <f t="shared" si="13"/>
        <v>658.90000000000009</v>
      </c>
      <c r="I116" s="133">
        <f>I115</f>
        <v>27040</v>
      </c>
      <c r="J116" s="171">
        <f t="shared" si="14"/>
        <v>16196960</v>
      </c>
      <c r="K116" s="171">
        <f t="shared" si="15"/>
        <v>17492716.800000001</v>
      </c>
      <c r="L116" s="172">
        <f t="shared" si="16"/>
        <v>36500</v>
      </c>
      <c r="M116" s="171">
        <f t="shared" si="17"/>
        <v>2108480.0000000005</v>
      </c>
    </row>
    <row r="117" spans="1:13" x14ac:dyDescent="0.25">
      <c r="A117" s="124">
        <v>116</v>
      </c>
      <c r="B117" s="124">
        <v>1605</v>
      </c>
      <c r="C117" s="124">
        <v>16</v>
      </c>
      <c r="D117" s="124" t="s">
        <v>5</v>
      </c>
      <c r="E117" s="127">
        <v>408</v>
      </c>
      <c r="F117" s="127">
        <v>24</v>
      </c>
      <c r="G117" s="127">
        <f t="shared" si="12"/>
        <v>432</v>
      </c>
      <c r="H117" s="127">
        <f t="shared" si="13"/>
        <v>475.20000000000005</v>
      </c>
      <c r="I117" s="133">
        <f>I116</f>
        <v>27040</v>
      </c>
      <c r="J117" s="171">
        <f t="shared" si="14"/>
        <v>11681280</v>
      </c>
      <c r="K117" s="171">
        <f t="shared" si="15"/>
        <v>12615782.4</v>
      </c>
      <c r="L117" s="172">
        <f t="shared" si="16"/>
        <v>26500</v>
      </c>
      <c r="M117" s="171">
        <f t="shared" si="17"/>
        <v>1520640.0000000002</v>
      </c>
    </row>
    <row r="118" spans="1:13" x14ac:dyDescent="0.25">
      <c r="A118" s="124">
        <v>117</v>
      </c>
      <c r="B118" s="124">
        <v>1606</v>
      </c>
      <c r="C118" s="124">
        <v>16</v>
      </c>
      <c r="D118" s="124" t="s">
        <v>5</v>
      </c>
      <c r="E118" s="127">
        <v>408</v>
      </c>
      <c r="F118" s="127">
        <v>24</v>
      </c>
      <c r="G118" s="127">
        <f t="shared" si="12"/>
        <v>432</v>
      </c>
      <c r="H118" s="127">
        <f t="shared" si="13"/>
        <v>475.20000000000005</v>
      </c>
      <c r="I118" s="133">
        <f>I117</f>
        <v>27040</v>
      </c>
      <c r="J118" s="171">
        <f t="shared" si="14"/>
        <v>11681280</v>
      </c>
      <c r="K118" s="171">
        <f t="shared" si="15"/>
        <v>12615782.4</v>
      </c>
      <c r="L118" s="172">
        <f t="shared" si="16"/>
        <v>26500</v>
      </c>
      <c r="M118" s="171">
        <f t="shared" si="17"/>
        <v>1520640.0000000002</v>
      </c>
    </row>
    <row r="119" spans="1:13" x14ac:dyDescent="0.25">
      <c r="A119" s="124">
        <v>118</v>
      </c>
      <c r="B119" s="124">
        <v>1701</v>
      </c>
      <c r="C119" s="124">
        <v>17</v>
      </c>
      <c r="D119" s="124" t="s">
        <v>97</v>
      </c>
      <c r="E119" s="127">
        <v>884</v>
      </c>
      <c r="F119" s="127">
        <v>50</v>
      </c>
      <c r="G119" s="127">
        <f t="shared" si="12"/>
        <v>934</v>
      </c>
      <c r="H119" s="127">
        <f t="shared" si="13"/>
        <v>1027.4000000000001</v>
      </c>
      <c r="I119" s="133">
        <f>I118+120</f>
        <v>27160</v>
      </c>
      <c r="J119" s="171">
        <f t="shared" si="14"/>
        <v>25367440</v>
      </c>
      <c r="K119" s="171">
        <f t="shared" si="15"/>
        <v>27396835.200000003</v>
      </c>
      <c r="L119" s="172">
        <f t="shared" si="16"/>
        <v>57000</v>
      </c>
      <c r="M119" s="171">
        <f t="shared" si="17"/>
        <v>3287680.0000000005</v>
      </c>
    </row>
    <row r="120" spans="1:13" x14ac:dyDescent="0.25">
      <c r="A120" s="124">
        <v>119</v>
      </c>
      <c r="B120" s="124">
        <v>1702</v>
      </c>
      <c r="C120" s="124">
        <v>17</v>
      </c>
      <c r="D120" s="124" t="s">
        <v>97</v>
      </c>
      <c r="E120" s="127">
        <v>884</v>
      </c>
      <c r="F120" s="127">
        <v>50</v>
      </c>
      <c r="G120" s="127">
        <f t="shared" si="12"/>
        <v>934</v>
      </c>
      <c r="H120" s="127">
        <f t="shared" si="13"/>
        <v>1027.4000000000001</v>
      </c>
      <c r="I120" s="133">
        <f>I119</f>
        <v>27160</v>
      </c>
      <c r="J120" s="171">
        <f t="shared" si="14"/>
        <v>25367440</v>
      </c>
      <c r="K120" s="171">
        <f t="shared" si="15"/>
        <v>27396835.200000003</v>
      </c>
      <c r="L120" s="172">
        <f t="shared" si="16"/>
        <v>57000</v>
      </c>
      <c r="M120" s="171">
        <f t="shared" si="17"/>
        <v>3287680.0000000005</v>
      </c>
    </row>
    <row r="121" spans="1:13" x14ac:dyDescent="0.25">
      <c r="A121" s="124">
        <v>120</v>
      </c>
      <c r="B121" s="124">
        <v>1703</v>
      </c>
      <c r="C121" s="124">
        <v>17</v>
      </c>
      <c r="D121" s="124" t="s">
        <v>26</v>
      </c>
      <c r="E121" s="127">
        <v>574</v>
      </c>
      <c r="F121" s="127">
        <v>25</v>
      </c>
      <c r="G121" s="127">
        <f t="shared" si="12"/>
        <v>599</v>
      </c>
      <c r="H121" s="127">
        <f t="shared" si="13"/>
        <v>658.90000000000009</v>
      </c>
      <c r="I121" s="133">
        <f>I120</f>
        <v>27160</v>
      </c>
      <c r="J121" s="171">
        <f t="shared" si="14"/>
        <v>16268840</v>
      </c>
      <c r="K121" s="171">
        <f t="shared" si="15"/>
        <v>17570347.200000003</v>
      </c>
      <c r="L121" s="172">
        <f t="shared" si="16"/>
        <v>36500</v>
      </c>
      <c r="M121" s="171">
        <f t="shared" si="17"/>
        <v>2108480.0000000005</v>
      </c>
    </row>
    <row r="122" spans="1:13" x14ac:dyDescent="0.25">
      <c r="A122" s="124">
        <v>121</v>
      </c>
      <c r="B122" s="124">
        <v>1704</v>
      </c>
      <c r="C122" s="124">
        <v>17</v>
      </c>
      <c r="D122" s="124" t="s">
        <v>26</v>
      </c>
      <c r="E122" s="127">
        <v>574</v>
      </c>
      <c r="F122" s="127">
        <v>25</v>
      </c>
      <c r="G122" s="127">
        <f t="shared" si="12"/>
        <v>599</v>
      </c>
      <c r="H122" s="127">
        <f t="shared" si="13"/>
        <v>658.90000000000009</v>
      </c>
      <c r="I122" s="133">
        <f>I121</f>
        <v>27160</v>
      </c>
      <c r="J122" s="171">
        <f t="shared" si="14"/>
        <v>16268840</v>
      </c>
      <c r="K122" s="171">
        <f t="shared" si="15"/>
        <v>17570347.200000003</v>
      </c>
      <c r="L122" s="172">
        <f t="shared" si="16"/>
        <v>36500</v>
      </c>
      <c r="M122" s="171">
        <f t="shared" si="17"/>
        <v>2108480.0000000005</v>
      </c>
    </row>
    <row r="123" spans="1:13" x14ac:dyDescent="0.25">
      <c r="A123" s="124">
        <v>122</v>
      </c>
      <c r="B123" s="124">
        <v>1705</v>
      </c>
      <c r="C123" s="124">
        <v>17</v>
      </c>
      <c r="D123" s="124" t="s">
        <v>5</v>
      </c>
      <c r="E123" s="127">
        <v>408</v>
      </c>
      <c r="F123" s="127">
        <v>24</v>
      </c>
      <c r="G123" s="127">
        <f t="shared" si="12"/>
        <v>432</v>
      </c>
      <c r="H123" s="127">
        <f t="shared" si="13"/>
        <v>475.20000000000005</v>
      </c>
      <c r="I123" s="133">
        <f>I122</f>
        <v>27160</v>
      </c>
      <c r="J123" s="171">
        <f t="shared" si="14"/>
        <v>11733120</v>
      </c>
      <c r="K123" s="171">
        <f t="shared" si="15"/>
        <v>12671769.600000001</v>
      </c>
      <c r="L123" s="172">
        <f t="shared" si="16"/>
        <v>26500</v>
      </c>
      <c r="M123" s="171">
        <f t="shared" si="17"/>
        <v>1520640.0000000002</v>
      </c>
    </row>
    <row r="124" spans="1:13" x14ac:dyDescent="0.25">
      <c r="A124" s="124">
        <v>123</v>
      </c>
      <c r="B124" s="124">
        <v>1706</v>
      </c>
      <c r="C124" s="124">
        <v>17</v>
      </c>
      <c r="D124" s="124" t="s">
        <v>5</v>
      </c>
      <c r="E124" s="127">
        <v>408</v>
      </c>
      <c r="F124" s="127">
        <v>24</v>
      </c>
      <c r="G124" s="127">
        <f t="shared" si="12"/>
        <v>432</v>
      </c>
      <c r="H124" s="127">
        <f t="shared" si="13"/>
        <v>475.20000000000005</v>
      </c>
      <c r="I124" s="133">
        <f>I123</f>
        <v>27160</v>
      </c>
      <c r="J124" s="171">
        <f t="shared" si="14"/>
        <v>11733120</v>
      </c>
      <c r="K124" s="171">
        <f t="shared" si="15"/>
        <v>12671769.600000001</v>
      </c>
      <c r="L124" s="172">
        <f t="shared" si="16"/>
        <v>26500</v>
      </c>
      <c r="M124" s="171">
        <f t="shared" si="17"/>
        <v>1520640.0000000002</v>
      </c>
    </row>
    <row r="125" spans="1:13" x14ac:dyDescent="0.25">
      <c r="A125" s="124">
        <v>124</v>
      </c>
      <c r="B125" s="124">
        <v>1801</v>
      </c>
      <c r="C125" s="124">
        <v>18</v>
      </c>
      <c r="D125" s="124" t="s">
        <v>97</v>
      </c>
      <c r="E125" s="127">
        <v>884</v>
      </c>
      <c r="F125" s="127">
        <v>50</v>
      </c>
      <c r="G125" s="127">
        <f t="shared" si="12"/>
        <v>934</v>
      </c>
      <c r="H125" s="127">
        <f t="shared" si="13"/>
        <v>1027.4000000000001</v>
      </c>
      <c r="I125" s="133">
        <f>I124+120</f>
        <v>27280</v>
      </c>
      <c r="J125" s="171">
        <f t="shared" si="14"/>
        <v>25479520</v>
      </c>
      <c r="K125" s="171">
        <f t="shared" si="15"/>
        <v>27517881.600000001</v>
      </c>
      <c r="L125" s="172">
        <f t="shared" si="16"/>
        <v>57500</v>
      </c>
      <c r="M125" s="171">
        <f t="shared" si="17"/>
        <v>3287680.0000000005</v>
      </c>
    </row>
    <row r="126" spans="1:13" x14ac:dyDescent="0.25">
      <c r="A126" s="124">
        <v>125</v>
      </c>
      <c r="B126" s="124">
        <v>1802</v>
      </c>
      <c r="C126" s="124">
        <v>18</v>
      </c>
      <c r="D126" s="124" t="s">
        <v>97</v>
      </c>
      <c r="E126" s="127">
        <v>884</v>
      </c>
      <c r="F126" s="127">
        <v>50</v>
      </c>
      <c r="G126" s="127">
        <f t="shared" si="12"/>
        <v>934</v>
      </c>
      <c r="H126" s="127">
        <f t="shared" si="13"/>
        <v>1027.4000000000001</v>
      </c>
      <c r="I126" s="133">
        <f>I125</f>
        <v>27280</v>
      </c>
      <c r="J126" s="171">
        <f t="shared" si="14"/>
        <v>25479520</v>
      </c>
      <c r="K126" s="171">
        <f t="shared" si="15"/>
        <v>27517881.600000001</v>
      </c>
      <c r="L126" s="172">
        <f t="shared" si="16"/>
        <v>57500</v>
      </c>
      <c r="M126" s="171">
        <f t="shared" si="17"/>
        <v>3287680.0000000005</v>
      </c>
    </row>
    <row r="127" spans="1:13" x14ac:dyDescent="0.25">
      <c r="A127" s="124">
        <v>126</v>
      </c>
      <c r="B127" s="124">
        <v>1803</v>
      </c>
      <c r="C127" s="124">
        <v>18</v>
      </c>
      <c r="D127" s="124" t="s">
        <v>26</v>
      </c>
      <c r="E127" s="127">
        <v>574</v>
      </c>
      <c r="F127" s="127">
        <v>25</v>
      </c>
      <c r="G127" s="127">
        <f t="shared" si="12"/>
        <v>599</v>
      </c>
      <c r="H127" s="127">
        <f t="shared" si="13"/>
        <v>658.90000000000009</v>
      </c>
      <c r="I127" s="133">
        <f>I126</f>
        <v>27280</v>
      </c>
      <c r="J127" s="171">
        <f t="shared" si="14"/>
        <v>16340720</v>
      </c>
      <c r="K127" s="171">
        <f t="shared" si="15"/>
        <v>17647977.600000001</v>
      </c>
      <c r="L127" s="172">
        <f t="shared" si="16"/>
        <v>37000</v>
      </c>
      <c r="M127" s="171">
        <f t="shared" si="17"/>
        <v>2108480.0000000005</v>
      </c>
    </row>
    <row r="128" spans="1:13" x14ac:dyDescent="0.25">
      <c r="A128" s="124">
        <v>127</v>
      </c>
      <c r="B128" s="124">
        <v>1804</v>
      </c>
      <c r="C128" s="124">
        <v>18</v>
      </c>
      <c r="D128" s="124" t="s">
        <v>26</v>
      </c>
      <c r="E128" s="127">
        <v>574</v>
      </c>
      <c r="F128" s="127">
        <v>25</v>
      </c>
      <c r="G128" s="127">
        <f t="shared" si="12"/>
        <v>599</v>
      </c>
      <c r="H128" s="127">
        <f t="shared" si="13"/>
        <v>658.90000000000009</v>
      </c>
      <c r="I128" s="133">
        <f>I127</f>
        <v>27280</v>
      </c>
      <c r="J128" s="171">
        <f t="shared" si="14"/>
        <v>16340720</v>
      </c>
      <c r="K128" s="171">
        <f t="shared" si="15"/>
        <v>17647977.600000001</v>
      </c>
      <c r="L128" s="172">
        <f t="shared" si="16"/>
        <v>37000</v>
      </c>
      <c r="M128" s="171">
        <f t="shared" si="17"/>
        <v>2108480.0000000005</v>
      </c>
    </row>
    <row r="129" spans="1:13" x14ac:dyDescent="0.25">
      <c r="A129" s="124">
        <v>128</v>
      </c>
      <c r="B129" s="124">
        <v>1805</v>
      </c>
      <c r="C129" s="124">
        <v>18</v>
      </c>
      <c r="D129" s="124" t="s">
        <v>5</v>
      </c>
      <c r="E129" s="127">
        <v>408</v>
      </c>
      <c r="F129" s="127">
        <v>24</v>
      </c>
      <c r="G129" s="127">
        <f t="shared" ref="G129:G192" si="18">E129+F129</f>
        <v>432</v>
      </c>
      <c r="H129" s="127">
        <f t="shared" si="13"/>
        <v>475.20000000000005</v>
      </c>
      <c r="I129" s="133">
        <f>I128</f>
        <v>27280</v>
      </c>
      <c r="J129" s="171">
        <f t="shared" si="14"/>
        <v>11784960</v>
      </c>
      <c r="K129" s="171">
        <f t="shared" si="15"/>
        <v>12727756.800000001</v>
      </c>
      <c r="L129" s="172">
        <f t="shared" si="16"/>
        <v>26500</v>
      </c>
      <c r="M129" s="171">
        <f t="shared" si="17"/>
        <v>1520640.0000000002</v>
      </c>
    </row>
    <row r="130" spans="1:13" x14ac:dyDescent="0.25">
      <c r="A130" s="124">
        <v>129</v>
      </c>
      <c r="B130" s="124">
        <v>1806</v>
      </c>
      <c r="C130" s="124">
        <v>18</v>
      </c>
      <c r="D130" s="124" t="s">
        <v>5</v>
      </c>
      <c r="E130" s="127">
        <v>408</v>
      </c>
      <c r="F130" s="127">
        <v>24</v>
      </c>
      <c r="G130" s="127">
        <f t="shared" si="18"/>
        <v>432</v>
      </c>
      <c r="H130" s="127">
        <f t="shared" ref="H130:H193" si="19">G130*1.1</f>
        <v>475.20000000000005</v>
      </c>
      <c r="I130" s="133">
        <f>I129</f>
        <v>27280</v>
      </c>
      <c r="J130" s="171">
        <f t="shared" si="14"/>
        <v>11784960</v>
      </c>
      <c r="K130" s="171">
        <f t="shared" si="15"/>
        <v>12727756.800000001</v>
      </c>
      <c r="L130" s="172">
        <f t="shared" si="16"/>
        <v>26500</v>
      </c>
      <c r="M130" s="171">
        <f t="shared" si="17"/>
        <v>1520640.0000000002</v>
      </c>
    </row>
    <row r="131" spans="1:13" x14ac:dyDescent="0.25">
      <c r="A131" s="124">
        <v>130</v>
      </c>
      <c r="B131" s="124">
        <v>1901</v>
      </c>
      <c r="C131" s="124">
        <v>19</v>
      </c>
      <c r="D131" s="124" t="s">
        <v>97</v>
      </c>
      <c r="E131" s="127">
        <v>884</v>
      </c>
      <c r="F131" s="127">
        <v>50</v>
      </c>
      <c r="G131" s="127">
        <f t="shared" si="18"/>
        <v>934</v>
      </c>
      <c r="H131" s="127">
        <f t="shared" si="19"/>
        <v>1027.4000000000001</v>
      </c>
      <c r="I131" s="133">
        <f>I130+120</f>
        <v>27400</v>
      </c>
      <c r="J131" s="171">
        <f t="shared" ref="J131:J194" si="20">G131*I131</f>
        <v>25591600</v>
      </c>
      <c r="K131" s="171">
        <f t="shared" ref="K131:K194" si="21">J131*1.08</f>
        <v>27638928</v>
      </c>
      <c r="L131" s="172">
        <f t="shared" ref="L131:L194" si="22">MROUND((K131*0.025/12),500)</f>
        <v>57500</v>
      </c>
      <c r="M131" s="171">
        <f t="shared" ref="M131:M194" si="23">H131*3200</f>
        <v>3287680.0000000005</v>
      </c>
    </row>
    <row r="132" spans="1:13" x14ac:dyDescent="0.25">
      <c r="A132" s="124">
        <v>131</v>
      </c>
      <c r="B132" s="124">
        <v>1902</v>
      </c>
      <c r="C132" s="124">
        <v>19</v>
      </c>
      <c r="D132" s="124" t="s">
        <v>97</v>
      </c>
      <c r="E132" s="127">
        <v>884</v>
      </c>
      <c r="F132" s="127">
        <v>50</v>
      </c>
      <c r="G132" s="127">
        <f t="shared" si="18"/>
        <v>934</v>
      </c>
      <c r="H132" s="127">
        <f t="shared" si="19"/>
        <v>1027.4000000000001</v>
      </c>
      <c r="I132" s="133">
        <f>I131</f>
        <v>27400</v>
      </c>
      <c r="J132" s="171">
        <f t="shared" si="20"/>
        <v>25591600</v>
      </c>
      <c r="K132" s="171">
        <f t="shared" si="21"/>
        <v>27638928</v>
      </c>
      <c r="L132" s="172">
        <f t="shared" si="22"/>
        <v>57500</v>
      </c>
      <c r="M132" s="171">
        <f t="shared" si="23"/>
        <v>3287680.0000000005</v>
      </c>
    </row>
    <row r="133" spans="1:13" x14ac:dyDescent="0.25">
      <c r="A133" s="124">
        <v>132</v>
      </c>
      <c r="B133" s="124">
        <v>1903</v>
      </c>
      <c r="C133" s="124">
        <v>19</v>
      </c>
      <c r="D133" s="124" t="s">
        <v>26</v>
      </c>
      <c r="E133" s="127">
        <v>574</v>
      </c>
      <c r="F133" s="127">
        <v>25</v>
      </c>
      <c r="G133" s="127">
        <f t="shared" si="18"/>
        <v>599</v>
      </c>
      <c r="H133" s="127">
        <f t="shared" si="19"/>
        <v>658.90000000000009</v>
      </c>
      <c r="I133" s="133">
        <f>I132</f>
        <v>27400</v>
      </c>
      <c r="J133" s="171">
        <f t="shared" si="20"/>
        <v>16412600</v>
      </c>
      <c r="K133" s="171">
        <f t="shared" si="21"/>
        <v>17725608</v>
      </c>
      <c r="L133" s="172">
        <f t="shared" si="22"/>
        <v>37000</v>
      </c>
      <c r="M133" s="171">
        <f t="shared" si="23"/>
        <v>2108480.0000000005</v>
      </c>
    </row>
    <row r="134" spans="1:13" x14ac:dyDescent="0.25">
      <c r="A134" s="124">
        <v>133</v>
      </c>
      <c r="B134" s="124">
        <v>1904</v>
      </c>
      <c r="C134" s="124">
        <v>19</v>
      </c>
      <c r="D134" s="124" t="s">
        <v>26</v>
      </c>
      <c r="E134" s="127">
        <v>574</v>
      </c>
      <c r="F134" s="127">
        <v>25</v>
      </c>
      <c r="G134" s="127">
        <f t="shared" si="18"/>
        <v>599</v>
      </c>
      <c r="H134" s="127">
        <f t="shared" si="19"/>
        <v>658.90000000000009</v>
      </c>
      <c r="I134" s="133">
        <f>I133</f>
        <v>27400</v>
      </c>
      <c r="J134" s="171">
        <f t="shared" si="20"/>
        <v>16412600</v>
      </c>
      <c r="K134" s="171">
        <f t="shared" si="21"/>
        <v>17725608</v>
      </c>
      <c r="L134" s="172">
        <f t="shared" si="22"/>
        <v>37000</v>
      </c>
      <c r="M134" s="171">
        <f t="shared" si="23"/>
        <v>2108480.0000000005</v>
      </c>
    </row>
    <row r="135" spans="1:13" x14ac:dyDescent="0.25">
      <c r="A135" s="124">
        <v>134</v>
      </c>
      <c r="B135" s="124">
        <v>1905</v>
      </c>
      <c r="C135" s="124">
        <v>19</v>
      </c>
      <c r="D135" s="124" t="s">
        <v>5</v>
      </c>
      <c r="E135" s="127">
        <v>408</v>
      </c>
      <c r="F135" s="127">
        <v>24</v>
      </c>
      <c r="G135" s="127">
        <f t="shared" si="18"/>
        <v>432</v>
      </c>
      <c r="H135" s="127">
        <f t="shared" si="19"/>
        <v>475.20000000000005</v>
      </c>
      <c r="I135" s="133">
        <f>I134</f>
        <v>27400</v>
      </c>
      <c r="J135" s="171">
        <f t="shared" si="20"/>
        <v>11836800</v>
      </c>
      <c r="K135" s="171">
        <f t="shared" si="21"/>
        <v>12783744</v>
      </c>
      <c r="L135" s="172">
        <f t="shared" si="22"/>
        <v>26500</v>
      </c>
      <c r="M135" s="171">
        <f t="shared" si="23"/>
        <v>1520640.0000000002</v>
      </c>
    </row>
    <row r="136" spans="1:13" x14ac:dyDescent="0.25">
      <c r="A136" s="124">
        <v>135</v>
      </c>
      <c r="B136" s="124">
        <v>1906</v>
      </c>
      <c r="C136" s="124">
        <v>19</v>
      </c>
      <c r="D136" s="124" t="s">
        <v>5</v>
      </c>
      <c r="E136" s="127">
        <v>408</v>
      </c>
      <c r="F136" s="127">
        <v>24</v>
      </c>
      <c r="G136" s="127">
        <f t="shared" si="18"/>
        <v>432</v>
      </c>
      <c r="H136" s="127">
        <f t="shared" si="19"/>
        <v>475.20000000000005</v>
      </c>
      <c r="I136" s="133">
        <f>I135</f>
        <v>27400</v>
      </c>
      <c r="J136" s="171">
        <f t="shared" si="20"/>
        <v>11836800</v>
      </c>
      <c r="K136" s="171">
        <f t="shared" si="21"/>
        <v>12783744</v>
      </c>
      <c r="L136" s="172">
        <f t="shared" si="22"/>
        <v>26500</v>
      </c>
      <c r="M136" s="171">
        <f t="shared" si="23"/>
        <v>1520640.0000000002</v>
      </c>
    </row>
    <row r="137" spans="1:13" x14ac:dyDescent="0.25">
      <c r="A137" s="124">
        <v>136</v>
      </c>
      <c r="B137" s="124">
        <v>2001</v>
      </c>
      <c r="C137" s="124">
        <v>20</v>
      </c>
      <c r="D137" s="124" t="s">
        <v>97</v>
      </c>
      <c r="E137" s="127">
        <v>884</v>
      </c>
      <c r="F137" s="127">
        <v>50</v>
      </c>
      <c r="G137" s="127">
        <f t="shared" si="18"/>
        <v>934</v>
      </c>
      <c r="H137" s="127">
        <f t="shared" si="19"/>
        <v>1027.4000000000001</v>
      </c>
      <c r="I137" s="133">
        <f>I136+120</f>
        <v>27520</v>
      </c>
      <c r="J137" s="171">
        <f t="shared" si="20"/>
        <v>25703680</v>
      </c>
      <c r="K137" s="171">
        <f t="shared" si="21"/>
        <v>27759974.400000002</v>
      </c>
      <c r="L137" s="172">
        <f t="shared" si="22"/>
        <v>58000</v>
      </c>
      <c r="M137" s="171">
        <f t="shared" si="23"/>
        <v>3287680.0000000005</v>
      </c>
    </row>
    <row r="138" spans="1:13" x14ac:dyDescent="0.25">
      <c r="A138" s="124">
        <v>137</v>
      </c>
      <c r="B138" s="124">
        <v>2002</v>
      </c>
      <c r="C138" s="124">
        <v>20</v>
      </c>
      <c r="D138" s="124" t="s">
        <v>97</v>
      </c>
      <c r="E138" s="127">
        <v>884</v>
      </c>
      <c r="F138" s="127">
        <v>50</v>
      </c>
      <c r="G138" s="127">
        <f t="shared" si="18"/>
        <v>934</v>
      </c>
      <c r="H138" s="127">
        <f t="shared" si="19"/>
        <v>1027.4000000000001</v>
      </c>
      <c r="I138" s="133">
        <f>I137</f>
        <v>27520</v>
      </c>
      <c r="J138" s="171">
        <f t="shared" si="20"/>
        <v>25703680</v>
      </c>
      <c r="K138" s="171">
        <f t="shared" si="21"/>
        <v>27759974.400000002</v>
      </c>
      <c r="L138" s="172">
        <f t="shared" si="22"/>
        <v>58000</v>
      </c>
      <c r="M138" s="171">
        <f t="shared" si="23"/>
        <v>3287680.0000000005</v>
      </c>
    </row>
    <row r="139" spans="1:13" x14ac:dyDescent="0.25">
      <c r="A139" s="124">
        <v>138</v>
      </c>
      <c r="B139" s="124">
        <v>2003</v>
      </c>
      <c r="C139" s="124">
        <v>20</v>
      </c>
      <c r="D139" s="124" t="s">
        <v>26</v>
      </c>
      <c r="E139" s="127">
        <v>574</v>
      </c>
      <c r="F139" s="127">
        <v>25</v>
      </c>
      <c r="G139" s="127">
        <f t="shared" si="18"/>
        <v>599</v>
      </c>
      <c r="H139" s="127">
        <f t="shared" si="19"/>
        <v>658.90000000000009</v>
      </c>
      <c r="I139" s="133">
        <f>I138</f>
        <v>27520</v>
      </c>
      <c r="J139" s="171">
        <f t="shared" si="20"/>
        <v>16484480</v>
      </c>
      <c r="K139" s="171">
        <f t="shared" si="21"/>
        <v>17803238.400000002</v>
      </c>
      <c r="L139" s="172">
        <f t="shared" si="22"/>
        <v>37000</v>
      </c>
      <c r="M139" s="171">
        <f t="shared" si="23"/>
        <v>2108480.0000000005</v>
      </c>
    </row>
    <row r="140" spans="1:13" x14ac:dyDescent="0.25">
      <c r="A140" s="124">
        <v>139</v>
      </c>
      <c r="B140" s="124">
        <v>2004</v>
      </c>
      <c r="C140" s="124">
        <v>20</v>
      </c>
      <c r="D140" s="124" t="s">
        <v>26</v>
      </c>
      <c r="E140" s="127">
        <v>574</v>
      </c>
      <c r="F140" s="127">
        <v>25</v>
      </c>
      <c r="G140" s="127">
        <f t="shared" si="18"/>
        <v>599</v>
      </c>
      <c r="H140" s="127">
        <f t="shared" si="19"/>
        <v>658.90000000000009</v>
      </c>
      <c r="I140" s="133">
        <f>I139</f>
        <v>27520</v>
      </c>
      <c r="J140" s="171">
        <f t="shared" si="20"/>
        <v>16484480</v>
      </c>
      <c r="K140" s="171">
        <f t="shared" si="21"/>
        <v>17803238.400000002</v>
      </c>
      <c r="L140" s="172">
        <f t="shared" si="22"/>
        <v>37000</v>
      </c>
      <c r="M140" s="171">
        <f t="shared" si="23"/>
        <v>2108480.0000000005</v>
      </c>
    </row>
    <row r="141" spans="1:13" x14ac:dyDescent="0.25">
      <c r="A141" s="124">
        <v>140</v>
      </c>
      <c r="B141" s="124">
        <v>2005</v>
      </c>
      <c r="C141" s="124">
        <v>20</v>
      </c>
      <c r="D141" s="124" t="s">
        <v>5</v>
      </c>
      <c r="E141" s="127">
        <v>408</v>
      </c>
      <c r="F141" s="127">
        <v>24</v>
      </c>
      <c r="G141" s="127">
        <f t="shared" si="18"/>
        <v>432</v>
      </c>
      <c r="H141" s="127">
        <f t="shared" si="19"/>
        <v>475.20000000000005</v>
      </c>
      <c r="I141" s="133">
        <f>I140</f>
        <v>27520</v>
      </c>
      <c r="J141" s="171">
        <f t="shared" si="20"/>
        <v>11888640</v>
      </c>
      <c r="K141" s="171">
        <f t="shared" si="21"/>
        <v>12839731.200000001</v>
      </c>
      <c r="L141" s="172">
        <f t="shared" si="22"/>
        <v>26500</v>
      </c>
      <c r="M141" s="171">
        <f t="shared" si="23"/>
        <v>1520640.0000000002</v>
      </c>
    </row>
    <row r="142" spans="1:13" x14ac:dyDescent="0.25">
      <c r="A142" s="124">
        <v>141</v>
      </c>
      <c r="B142" s="124">
        <v>2006</v>
      </c>
      <c r="C142" s="124">
        <v>20</v>
      </c>
      <c r="D142" s="124" t="s">
        <v>5</v>
      </c>
      <c r="E142" s="127">
        <v>408</v>
      </c>
      <c r="F142" s="127">
        <v>24</v>
      </c>
      <c r="G142" s="127">
        <f t="shared" si="18"/>
        <v>432</v>
      </c>
      <c r="H142" s="127">
        <f t="shared" si="19"/>
        <v>475.20000000000005</v>
      </c>
      <c r="I142" s="133">
        <f>I141</f>
        <v>27520</v>
      </c>
      <c r="J142" s="171">
        <f t="shared" si="20"/>
        <v>11888640</v>
      </c>
      <c r="K142" s="171">
        <f t="shared" si="21"/>
        <v>12839731.200000001</v>
      </c>
      <c r="L142" s="172">
        <f t="shared" si="22"/>
        <v>26500</v>
      </c>
      <c r="M142" s="171">
        <f t="shared" si="23"/>
        <v>1520640.0000000002</v>
      </c>
    </row>
    <row r="143" spans="1:13" x14ac:dyDescent="0.25">
      <c r="A143" s="124">
        <v>142</v>
      </c>
      <c r="B143" s="124">
        <v>2101</v>
      </c>
      <c r="C143" s="124">
        <v>21</v>
      </c>
      <c r="D143" s="124" t="s">
        <v>97</v>
      </c>
      <c r="E143" s="127">
        <v>884</v>
      </c>
      <c r="F143" s="127">
        <v>50</v>
      </c>
      <c r="G143" s="127">
        <f t="shared" si="18"/>
        <v>934</v>
      </c>
      <c r="H143" s="127">
        <f t="shared" si="19"/>
        <v>1027.4000000000001</v>
      </c>
      <c r="I143" s="133">
        <f>I142+120</f>
        <v>27640</v>
      </c>
      <c r="J143" s="171">
        <f t="shared" si="20"/>
        <v>25815760</v>
      </c>
      <c r="K143" s="171">
        <f t="shared" si="21"/>
        <v>27881020.800000001</v>
      </c>
      <c r="L143" s="172">
        <f t="shared" si="22"/>
        <v>58000</v>
      </c>
      <c r="M143" s="171">
        <f t="shared" si="23"/>
        <v>3287680.0000000005</v>
      </c>
    </row>
    <row r="144" spans="1:13" x14ac:dyDescent="0.25">
      <c r="A144" s="124">
        <v>143</v>
      </c>
      <c r="B144" s="124">
        <v>2102</v>
      </c>
      <c r="C144" s="124">
        <v>21</v>
      </c>
      <c r="D144" s="124" t="s">
        <v>97</v>
      </c>
      <c r="E144" s="127">
        <v>884</v>
      </c>
      <c r="F144" s="127">
        <v>50</v>
      </c>
      <c r="G144" s="127">
        <f t="shared" si="18"/>
        <v>934</v>
      </c>
      <c r="H144" s="127">
        <f t="shared" si="19"/>
        <v>1027.4000000000001</v>
      </c>
      <c r="I144" s="133">
        <f>I143</f>
        <v>27640</v>
      </c>
      <c r="J144" s="171">
        <f t="shared" si="20"/>
        <v>25815760</v>
      </c>
      <c r="K144" s="171">
        <f t="shared" si="21"/>
        <v>27881020.800000001</v>
      </c>
      <c r="L144" s="172">
        <f t="shared" si="22"/>
        <v>58000</v>
      </c>
      <c r="M144" s="171">
        <f t="shared" si="23"/>
        <v>3287680.0000000005</v>
      </c>
    </row>
    <row r="145" spans="1:13" x14ac:dyDescent="0.25">
      <c r="A145" s="124">
        <v>144</v>
      </c>
      <c r="B145" s="124">
        <v>2103</v>
      </c>
      <c r="C145" s="124">
        <v>21</v>
      </c>
      <c r="D145" s="124" t="s">
        <v>26</v>
      </c>
      <c r="E145" s="127">
        <v>574</v>
      </c>
      <c r="F145" s="127">
        <v>25</v>
      </c>
      <c r="G145" s="127">
        <f t="shared" si="18"/>
        <v>599</v>
      </c>
      <c r="H145" s="127">
        <f t="shared" si="19"/>
        <v>658.90000000000009</v>
      </c>
      <c r="I145" s="133">
        <f>I144</f>
        <v>27640</v>
      </c>
      <c r="J145" s="171">
        <f t="shared" si="20"/>
        <v>16556360</v>
      </c>
      <c r="K145" s="171">
        <f t="shared" si="21"/>
        <v>17880868.800000001</v>
      </c>
      <c r="L145" s="172">
        <f t="shared" si="22"/>
        <v>37500</v>
      </c>
      <c r="M145" s="171">
        <f t="shared" si="23"/>
        <v>2108480.0000000005</v>
      </c>
    </row>
    <row r="146" spans="1:13" x14ac:dyDescent="0.25">
      <c r="A146" s="124">
        <v>145</v>
      </c>
      <c r="B146" s="124">
        <v>2104</v>
      </c>
      <c r="C146" s="124">
        <v>21</v>
      </c>
      <c r="D146" s="124" t="s">
        <v>26</v>
      </c>
      <c r="E146" s="127">
        <v>574</v>
      </c>
      <c r="F146" s="127">
        <v>25</v>
      </c>
      <c r="G146" s="127">
        <f t="shared" si="18"/>
        <v>599</v>
      </c>
      <c r="H146" s="127">
        <f t="shared" si="19"/>
        <v>658.90000000000009</v>
      </c>
      <c r="I146" s="133">
        <f>I145</f>
        <v>27640</v>
      </c>
      <c r="J146" s="171">
        <f t="shared" si="20"/>
        <v>16556360</v>
      </c>
      <c r="K146" s="171">
        <f t="shared" si="21"/>
        <v>17880868.800000001</v>
      </c>
      <c r="L146" s="172">
        <f t="shared" si="22"/>
        <v>37500</v>
      </c>
      <c r="M146" s="171">
        <f t="shared" si="23"/>
        <v>2108480.0000000005</v>
      </c>
    </row>
    <row r="147" spans="1:13" x14ac:dyDescent="0.25">
      <c r="A147" s="124">
        <v>146</v>
      </c>
      <c r="B147" s="124">
        <v>2105</v>
      </c>
      <c r="C147" s="124">
        <v>21</v>
      </c>
      <c r="D147" s="124" t="s">
        <v>5</v>
      </c>
      <c r="E147" s="127">
        <v>408</v>
      </c>
      <c r="F147" s="127">
        <v>24</v>
      </c>
      <c r="G147" s="127">
        <f t="shared" si="18"/>
        <v>432</v>
      </c>
      <c r="H147" s="127">
        <f t="shared" si="19"/>
        <v>475.20000000000005</v>
      </c>
      <c r="I147" s="133">
        <f>I146</f>
        <v>27640</v>
      </c>
      <c r="J147" s="171">
        <f t="shared" si="20"/>
        <v>11940480</v>
      </c>
      <c r="K147" s="171">
        <f t="shared" si="21"/>
        <v>12895718.4</v>
      </c>
      <c r="L147" s="172">
        <f t="shared" si="22"/>
        <v>27000</v>
      </c>
      <c r="M147" s="171">
        <f t="shared" si="23"/>
        <v>1520640.0000000002</v>
      </c>
    </row>
    <row r="148" spans="1:13" x14ac:dyDescent="0.25">
      <c r="A148" s="124">
        <v>147</v>
      </c>
      <c r="B148" s="124">
        <v>2106</v>
      </c>
      <c r="C148" s="124">
        <v>21</v>
      </c>
      <c r="D148" s="124" t="s">
        <v>5</v>
      </c>
      <c r="E148" s="127">
        <v>408</v>
      </c>
      <c r="F148" s="127">
        <v>24</v>
      </c>
      <c r="G148" s="127">
        <f t="shared" si="18"/>
        <v>432</v>
      </c>
      <c r="H148" s="127">
        <f t="shared" si="19"/>
        <v>475.20000000000005</v>
      </c>
      <c r="I148" s="133">
        <f>I147</f>
        <v>27640</v>
      </c>
      <c r="J148" s="171">
        <f t="shared" si="20"/>
        <v>11940480</v>
      </c>
      <c r="K148" s="171">
        <f t="shared" si="21"/>
        <v>12895718.4</v>
      </c>
      <c r="L148" s="172">
        <f t="shared" si="22"/>
        <v>27000</v>
      </c>
      <c r="M148" s="171">
        <f t="shared" si="23"/>
        <v>1520640.0000000002</v>
      </c>
    </row>
    <row r="149" spans="1:13" x14ac:dyDescent="0.25">
      <c r="A149" s="124">
        <v>148</v>
      </c>
      <c r="B149" s="124">
        <v>2201</v>
      </c>
      <c r="C149" s="124">
        <v>22</v>
      </c>
      <c r="D149" s="124" t="s">
        <v>97</v>
      </c>
      <c r="E149" s="127">
        <v>884</v>
      </c>
      <c r="F149" s="127">
        <v>50</v>
      </c>
      <c r="G149" s="127">
        <f t="shared" si="18"/>
        <v>934</v>
      </c>
      <c r="H149" s="127">
        <f t="shared" si="19"/>
        <v>1027.4000000000001</v>
      </c>
      <c r="I149" s="133">
        <f>I148+120</f>
        <v>27760</v>
      </c>
      <c r="J149" s="171">
        <f t="shared" si="20"/>
        <v>25927840</v>
      </c>
      <c r="K149" s="171">
        <f t="shared" si="21"/>
        <v>28002067.200000003</v>
      </c>
      <c r="L149" s="172">
        <f t="shared" si="22"/>
        <v>58500</v>
      </c>
      <c r="M149" s="171">
        <f t="shared" si="23"/>
        <v>3287680.0000000005</v>
      </c>
    </row>
    <row r="150" spans="1:13" x14ac:dyDescent="0.25">
      <c r="A150" s="124">
        <v>149</v>
      </c>
      <c r="B150" s="124">
        <v>2202</v>
      </c>
      <c r="C150" s="124">
        <v>22</v>
      </c>
      <c r="D150" s="124" t="s">
        <v>97</v>
      </c>
      <c r="E150" s="127">
        <v>884</v>
      </c>
      <c r="F150" s="127">
        <v>50</v>
      </c>
      <c r="G150" s="127">
        <f t="shared" si="18"/>
        <v>934</v>
      </c>
      <c r="H150" s="127">
        <f t="shared" si="19"/>
        <v>1027.4000000000001</v>
      </c>
      <c r="I150" s="133">
        <f>I149</f>
        <v>27760</v>
      </c>
      <c r="J150" s="171">
        <f t="shared" si="20"/>
        <v>25927840</v>
      </c>
      <c r="K150" s="171">
        <f t="shared" si="21"/>
        <v>28002067.200000003</v>
      </c>
      <c r="L150" s="172">
        <f t="shared" si="22"/>
        <v>58500</v>
      </c>
      <c r="M150" s="171">
        <f t="shared" si="23"/>
        <v>3287680.0000000005</v>
      </c>
    </row>
    <row r="151" spans="1:13" x14ac:dyDescent="0.25">
      <c r="A151" s="124">
        <v>150</v>
      </c>
      <c r="B151" s="124">
        <v>2205</v>
      </c>
      <c r="C151" s="124">
        <v>22</v>
      </c>
      <c r="D151" s="124" t="s">
        <v>5</v>
      </c>
      <c r="E151" s="127">
        <v>408</v>
      </c>
      <c r="F151" s="127">
        <v>24</v>
      </c>
      <c r="G151" s="127">
        <f t="shared" si="18"/>
        <v>432</v>
      </c>
      <c r="H151" s="127">
        <f t="shared" si="19"/>
        <v>475.20000000000005</v>
      </c>
      <c r="I151" s="133">
        <f>I150</f>
        <v>27760</v>
      </c>
      <c r="J151" s="171">
        <f t="shared" si="20"/>
        <v>11992320</v>
      </c>
      <c r="K151" s="171">
        <f t="shared" si="21"/>
        <v>12951705.600000001</v>
      </c>
      <c r="L151" s="172">
        <f t="shared" si="22"/>
        <v>27000</v>
      </c>
      <c r="M151" s="171">
        <f t="shared" si="23"/>
        <v>1520640.0000000002</v>
      </c>
    </row>
    <row r="152" spans="1:13" x14ac:dyDescent="0.25">
      <c r="A152" s="124">
        <v>151</v>
      </c>
      <c r="B152" s="124">
        <v>2206</v>
      </c>
      <c r="C152" s="124">
        <v>22</v>
      </c>
      <c r="D152" s="124" t="s">
        <v>5</v>
      </c>
      <c r="E152" s="127">
        <v>408</v>
      </c>
      <c r="F152" s="127">
        <v>24</v>
      </c>
      <c r="G152" s="127">
        <f t="shared" si="18"/>
        <v>432</v>
      </c>
      <c r="H152" s="127">
        <f t="shared" si="19"/>
        <v>475.20000000000005</v>
      </c>
      <c r="I152" s="133">
        <f>I151</f>
        <v>27760</v>
      </c>
      <c r="J152" s="171">
        <f t="shared" si="20"/>
        <v>11992320</v>
      </c>
      <c r="K152" s="171">
        <f t="shared" si="21"/>
        <v>12951705.600000001</v>
      </c>
      <c r="L152" s="172">
        <f t="shared" si="22"/>
        <v>27000</v>
      </c>
      <c r="M152" s="171">
        <f t="shared" si="23"/>
        <v>1520640.0000000002</v>
      </c>
    </row>
    <row r="153" spans="1:13" x14ac:dyDescent="0.25">
      <c r="A153" s="124">
        <v>152</v>
      </c>
      <c r="B153" s="124">
        <v>2301</v>
      </c>
      <c r="C153" s="124">
        <v>23</v>
      </c>
      <c r="D153" s="124" t="s">
        <v>97</v>
      </c>
      <c r="E153" s="127">
        <v>884</v>
      </c>
      <c r="F153" s="127">
        <v>50</v>
      </c>
      <c r="G153" s="127">
        <f t="shared" si="18"/>
        <v>934</v>
      </c>
      <c r="H153" s="127">
        <f t="shared" si="19"/>
        <v>1027.4000000000001</v>
      </c>
      <c r="I153" s="133">
        <f>I152+120</f>
        <v>27880</v>
      </c>
      <c r="J153" s="171">
        <f t="shared" si="20"/>
        <v>26039920</v>
      </c>
      <c r="K153" s="171">
        <f t="shared" si="21"/>
        <v>28123113.600000001</v>
      </c>
      <c r="L153" s="172">
        <f t="shared" si="22"/>
        <v>58500</v>
      </c>
      <c r="M153" s="171">
        <f t="shared" si="23"/>
        <v>3287680.0000000005</v>
      </c>
    </row>
    <row r="154" spans="1:13" x14ac:dyDescent="0.25">
      <c r="A154" s="124">
        <v>153</v>
      </c>
      <c r="B154" s="124">
        <v>2302</v>
      </c>
      <c r="C154" s="124">
        <v>23</v>
      </c>
      <c r="D154" s="124" t="s">
        <v>97</v>
      </c>
      <c r="E154" s="127">
        <v>884</v>
      </c>
      <c r="F154" s="127">
        <v>50</v>
      </c>
      <c r="G154" s="127">
        <f t="shared" si="18"/>
        <v>934</v>
      </c>
      <c r="H154" s="127">
        <f t="shared" si="19"/>
        <v>1027.4000000000001</v>
      </c>
      <c r="I154" s="133">
        <f>I153</f>
        <v>27880</v>
      </c>
      <c r="J154" s="171">
        <f t="shared" si="20"/>
        <v>26039920</v>
      </c>
      <c r="K154" s="171">
        <f t="shared" si="21"/>
        <v>28123113.600000001</v>
      </c>
      <c r="L154" s="172">
        <f t="shared" si="22"/>
        <v>58500</v>
      </c>
      <c r="M154" s="171">
        <f t="shared" si="23"/>
        <v>3287680.0000000005</v>
      </c>
    </row>
    <row r="155" spans="1:13" x14ac:dyDescent="0.25">
      <c r="A155" s="124">
        <v>154</v>
      </c>
      <c r="B155" s="124">
        <v>2303</v>
      </c>
      <c r="C155" s="124">
        <v>23</v>
      </c>
      <c r="D155" s="124" t="s">
        <v>26</v>
      </c>
      <c r="E155" s="127">
        <v>574</v>
      </c>
      <c r="F155" s="127">
        <v>25</v>
      </c>
      <c r="G155" s="127">
        <f t="shared" si="18"/>
        <v>599</v>
      </c>
      <c r="H155" s="127">
        <f t="shared" si="19"/>
        <v>658.90000000000009</v>
      </c>
      <c r="I155" s="133">
        <f>I154</f>
        <v>27880</v>
      </c>
      <c r="J155" s="171">
        <f t="shared" si="20"/>
        <v>16700120</v>
      </c>
      <c r="K155" s="171">
        <f t="shared" si="21"/>
        <v>18036129.600000001</v>
      </c>
      <c r="L155" s="172">
        <f t="shared" si="22"/>
        <v>37500</v>
      </c>
      <c r="M155" s="171">
        <f t="shared" si="23"/>
        <v>2108480.0000000005</v>
      </c>
    </row>
    <row r="156" spans="1:13" x14ac:dyDescent="0.25">
      <c r="A156" s="124">
        <v>155</v>
      </c>
      <c r="B156" s="124">
        <v>2304</v>
      </c>
      <c r="C156" s="124">
        <v>23</v>
      </c>
      <c r="D156" s="124" t="s">
        <v>26</v>
      </c>
      <c r="E156" s="127">
        <v>574</v>
      </c>
      <c r="F156" s="127">
        <v>25</v>
      </c>
      <c r="G156" s="127">
        <f t="shared" si="18"/>
        <v>599</v>
      </c>
      <c r="H156" s="127">
        <f t="shared" si="19"/>
        <v>658.90000000000009</v>
      </c>
      <c r="I156" s="133">
        <f>I155</f>
        <v>27880</v>
      </c>
      <c r="J156" s="171">
        <f t="shared" si="20"/>
        <v>16700120</v>
      </c>
      <c r="K156" s="171">
        <f t="shared" si="21"/>
        <v>18036129.600000001</v>
      </c>
      <c r="L156" s="172">
        <f t="shared" si="22"/>
        <v>37500</v>
      </c>
      <c r="M156" s="171">
        <f t="shared" si="23"/>
        <v>2108480.0000000005</v>
      </c>
    </row>
    <row r="157" spans="1:13" x14ac:dyDescent="0.25">
      <c r="A157" s="124">
        <v>156</v>
      </c>
      <c r="B157" s="124">
        <v>2305</v>
      </c>
      <c r="C157" s="124">
        <v>23</v>
      </c>
      <c r="D157" s="124" t="s">
        <v>5</v>
      </c>
      <c r="E157" s="127">
        <v>408</v>
      </c>
      <c r="F157" s="127">
        <v>24</v>
      </c>
      <c r="G157" s="127">
        <f t="shared" si="18"/>
        <v>432</v>
      </c>
      <c r="H157" s="127">
        <f t="shared" si="19"/>
        <v>475.20000000000005</v>
      </c>
      <c r="I157" s="133">
        <f>I156</f>
        <v>27880</v>
      </c>
      <c r="J157" s="171">
        <f t="shared" si="20"/>
        <v>12044160</v>
      </c>
      <c r="K157" s="171">
        <f t="shared" si="21"/>
        <v>13007692.800000001</v>
      </c>
      <c r="L157" s="172">
        <f t="shared" si="22"/>
        <v>27000</v>
      </c>
      <c r="M157" s="171">
        <f t="shared" si="23"/>
        <v>1520640.0000000002</v>
      </c>
    </row>
    <row r="158" spans="1:13" x14ac:dyDescent="0.25">
      <c r="A158" s="124">
        <v>157</v>
      </c>
      <c r="B158" s="124">
        <v>2306</v>
      </c>
      <c r="C158" s="124">
        <v>23</v>
      </c>
      <c r="D158" s="124" t="s">
        <v>5</v>
      </c>
      <c r="E158" s="127">
        <v>408</v>
      </c>
      <c r="F158" s="127">
        <v>24</v>
      </c>
      <c r="G158" s="127">
        <f t="shared" si="18"/>
        <v>432</v>
      </c>
      <c r="H158" s="127">
        <f t="shared" si="19"/>
        <v>475.20000000000005</v>
      </c>
      <c r="I158" s="133">
        <f>I157</f>
        <v>27880</v>
      </c>
      <c r="J158" s="171">
        <f t="shared" si="20"/>
        <v>12044160</v>
      </c>
      <c r="K158" s="171">
        <f t="shared" si="21"/>
        <v>13007692.800000001</v>
      </c>
      <c r="L158" s="172">
        <f t="shared" si="22"/>
        <v>27000</v>
      </c>
      <c r="M158" s="171">
        <f t="shared" si="23"/>
        <v>1520640.0000000002</v>
      </c>
    </row>
    <row r="159" spans="1:13" x14ac:dyDescent="0.25">
      <c r="A159" s="124">
        <v>158</v>
      </c>
      <c r="B159" s="124">
        <v>2401</v>
      </c>
      <c r="C159" s="124">
        <v>24</v>
      </c>
      <c r="D159" s="124" t="s">
        <v>97</v>
      </c>
      <c r="E159" s="127">
        <v>884</v>
      </c>
      <c r="F159" s="127">
        <v>50</v>
      </c>
      <c r="G159" s="127">
        <f t="shared" si="18"/>
        <v>934</v>
      </c>
      <c r="H159" s="127">
        <f t="shared" si="19"/>
        <v>1027.4000000000001</v>
      </c>
      <c r="I159" s="133">
        <f>I158+120</f>
        <v>28000</v>
      </c>
      <c r="J159" s="171">
        <f t="shared" si="20"/>
        <v>26152000</v>
      </c>
      <c r="K159" s="171">
        <f t="shared" si="21"/>
        <v>28244160</v>
      </c>
      <c r="L159" s="172">
        <f t="shared" si="22"/>
        <v>59000</v>
      </c>
      <c r="M159" s="171">
        <f t="shared" si="23"/>
        <v>3287680.0000000005</v>
      </c>
    </row>
    <row r="160" spans="1:13" x14ac:dyDescent="0.25">
      <c r="A160" s="124">
        <v>159</v>
      </c>
      <c r="B160" s="124">
        <v>2402</v>
      </c>
      <c r="C160" s="124">
        <v>24</v>
      </c>
      <c r="D160" s="124" t="s">
        <v>97</v>
      </c>
      <c r="E160" s="127">
        <v>884</v>
      </c>
      <c r="F160" s="127">
        <v>50</v>
      </c>
      <c r="G160" s="127">
        <f t="shared" si="18"/>
        <v>934</v>
      </c>
      <c r="H160" s="127">
        <f t="shared" si="19"/>
        <v>1027.4000000000001</v>
      </c>
      <c r="I160" s="133">
        <f>I159</f>
        <v>28000</v>
      </c>
      <c r="J160" s="171">
        <f t="shared" si="20"/>
        <v>26152000</v>
      </c>
      <c r="K160" s="171">
        <f t="shared" si="21"/>
        <v>28244160</v>
      </c>
      <c r="L160" s="172">
        <f t="shared" si="22"/>
        <v>59000</v>
      </c>
      <c r="M160" s="171">
        <f t="shared" si="23"/>
        <v>3287680.0000000005</v>
      </c>
    </row>
    <row r="161" spans="1:13" x14ac:dyDescent="0.25">
      <c r="A161" s="124">
        <v>160</v>
      </c>
      <c r="B161" s="124">
        <v>2403</v>
      </c>
      <c r="C161" s="124">
        <v>24</v>
      </c>
      <c r="D161" s="124" t="s">
        <v>26</v>
      </c>
      <c r="E161" s="127">
        <v>574</v>
      </c>
      <c r="F161" s="127">
        <v>25</v>
      </c>
      <c r="G161" s="127">
        <f t="shared" si="18"/>
        <v>599</v>
      </c>
      <c r="H161" s="127">
        <f t="shared" si="19"/>
        <v>658.90000000000009</v>
      </c>
      <c r="I161" s="133">
        <f>I160</f>
        <v>28000</v>
      </c>
      <c r="J161" s="171">
        <f t="shared" si="20"/>
        <v>16772000</v>
      </c>
      <c r="K161" s="171">
        <f t="shared" si="21"/>
        <v>18113760</v>
      </c>
      <c r="L161" s="172">
        <f t="shared" si="22"/>
        <v>37500</v>
      </c>
      <c r="M161" s="171">
        <f t="shared" si="23"/>
        <v>2108480.0000000005</v>
      </c>
    </row>
    <row r="162" spans="1:13" x14ac:dyDescent="0.25">
      <c r="A162" s="124">
        <v>161</v>
      </c>
      <c r="B162" s="124">
        <v>2404</v>
      </c>
      <c r="C162" s="124">
        <v>24</v>
      </c>
      <c r="D162" s="124" t="s">
        <v>26</v>
      </c>
      <c r="E162" s="127">
        <v>574</v>
      </c>
      <c r="F162" s="127">
        <v>25</v>
      </c>
      <c r="G162" s="127">
        <f t="shared" si="18"/>
        <v>599</v>
      </c>
      <c r="H162" s="127">
        <f t="shared" si="19"/>
        <v>658.90000000000009</v>
      </c>
      <c r="I162" s="133">
        <f>I161</f>
        <v>28000</v>
      </c>
      <c r="J162" s="171">
        <f t="shared" si="20"/>
        <v>16772000</v>
      </c>
      <c r="K162" s="171">
        <f t="shared" si="21"/>
        <v>18113760</v>
      </c>
      <c r="L162" s="172">
        <f t="shared" si="22"/>
        <v>37500</v>
      </c>
      <c r="M162" s="171">
        <f t="shared" si="23"/>
        <v>2108480.0000000005</v>
      </c>
    </row>
    <row r="163" spans="1:13" x14ac:dyDescent="0.25">
      <c r="A163" s="124">
        <v>162</v>
      </c>
      <c r="B163" s="124">
        <v>2405</v>
      </c>
      <c r="C163" s="124">
        <v>24</v>
      </c>
      <c r="D163" s="124" t="s">
        <v>5</v>
      </c>
      <c r="E163" s="127">
        <v>408</v>
      </c>
      <c r="F163" s="127">
        <v>24</v>
      </c>
      <c r="G163" s="127">
        <f t="shared" si="18"/>
        <v>432</v>
      </c>
      <c r="H163" s="127">
        <f t="shared" si="19"/>
        <v>475.20000000000005</v>
      </c>
      <c r="I163" s="133">
        <f>I162</f>
        <v>28000</v>
      </c>
      <c r="J163" s="171">
        <f t="shared" si="20"/>
        <v>12096000</v>
      </c>
      <c r="K163" s="171">
        <f t="shared" si="21"/>
        <v>13063680</v>
      </c>
      <c r="L163" s="172">
        <f t="shared" si="22"/>
        <v>27000</v>
      </c>
      <c r="M163" s="171">
        <f t="shared" si="23"/>
        <v>1520640.0000000002</v>
      </c>
    </row>
    <row r="164" spans="1:13" x14ac:dyDescent="0.25">
      <c r="A164" s="124">
        <v>163</v>
      </c>
      <c r="B164" s="124">
        <v>2406</v>
      </c>
      <c r="C164" s="124">
        <v>24</v>
      </c>
      <c r="D164" s="124" t="s">
        <v>5</v>
      </c>
      <c r="E164" s="127">
        <v>408</v>
      </c>
      <c r="F164" s="127">
        <v>24</v>
      </c>
      <c r="G164" s="127">
        <f t="shared" si="18"/>
        <v>432</v>
      </c>
      <c r="H164" s="127">
        <f t="shared" si="19"/>
        <v>475.20000000000005</v>
      </c>
      <c r="I164" s="133">
        <f>I163</f>
        <v>28000</v>
      </c>
      <c r="J164" s="171">
        <f t="shared" si="20"/>
        <v>12096000</v>
      </c>
      <c r="K164" s="171">
        <f t="shared" si="21"/>
        <v>13063680</v>
      </c>
      <c r="L164" s="172">
        <f t="shared" si="22"/>
        <v>27000</v>
      </c>
      <c r="M164" s="171">
        <f t="shared" si="23"/>
        <v>1520640.0000000002</v>
      </c>
    </row>
    <row r="165" spans="1:13" x14ac:dyDescent="0.25">
      <c r="A165" s="124">
        <v>164</v>
      </c>
      <c r="B165" s="124">
        <v>2501</v>
      </c>
      <c r="C165" s="124">
        <v>25</v>
      </c>
      <c r="D165" s="124" t="s">
        <v>97</v>
      </c>
      <c r="E165" s="127">
        <v>884</v>
      </c>
      <c r="F165" s="127">
        <v>50</v>
      </c>
      <c r="G165" s="127">
        <f t="shared" si="18"/>
        <v>934</v>
      </c>
      <c r="H165" s="127">
        <f t="shared" si="19"/>
        <v>1027.4000000000001</v>
      </c>
      <c r="I165" s="133">
        <f>I164+120</f>
        <v>28120</v>
      </c>
      <c r="J165" s="171">
        <f t="shared" si="20"/>
        <v>26264080</v>
      </c>
      <c r="K165" s="171">
        <f t="shared" si="21"/>
        <v>28365206.400000002</v>
      </c>
      <c r="L165" s="172">
        <f t="shared" si="22"/>
        <v>59000</v>
      </c>
      <c r="M165" s="171">
        <f t="shared" si="23"/>
        <v>3287680.0000000005</v>
      </c>
    </row>
    <row r="166" spans="1:13" x14ac:dyDescent="0.25">
      <c r="A166" s="124">
        <v>165</v>
      </c>
      <c r="B166" s="124">
        <v>2502</v>
      </c>
      <c r="C166" s="124">
        <v>25</v>
      </c>
      <c r="D166" s="124" t="s">
        <v>97</v>
      </c>
      <c r="E166" s="127">
        <v>884</v>
      </c>
      <c r="F166" s="127">
        <v>50</v>
      </c>
      <c r="G166" s="127">
        <f t="shared" si="18"/>
        <v>934</v>
      </c>
      <c r="H166" s="127">
        <f t="shared" si="19"/>
        <v>1027.4000000000001</v>
      </c>
      <c r="I166" s="133">
        <f>I165</f>
        <v>28120</v>
      </c>
      <c r="J166" s="171">
        <f t="shared" si="20"/>
        <v>26264080</v>
      </c>
      <c r="K166" s="171">
        <f t="shared" si="21"/>
        <v>28365206.400000002</v>
      </c>
      <c r="L166" s="172">
        <f t="shared" si="22"/>
        <v>59000</v>
      </c>
      <c r="M166" s="171">
        <f t="shared" si="23"/>
        <v>3287680.0000000005</v>
      </c>
    </row>
    <row r="167" spans="1:13" x14ac:dyDescent="0.25">
      <c r="A167" s="124">
        <v>166</v>
      </c>
      <c r="B167" s="124">
        <v>2503</v>
      </c>
      <c r="C167" s="124">
        <v>25</v>
      </c>
      <c r="D167" s="124" t="s">
        <v>26</v>
      </c>
      <c r="E167" s="127">
        <v>574</v>
      </c>
      <c r="F167" s="127">
        <v>25</v>
      </c>
      <c r="G167" s="127">
        <f t="shared" si="18"/>
        <v>599</v>
      </c>
      <c r="H167" s="127">
        <f t="shared" si="19"/>
        <v>658.90000000000009</v>
      </c>
      <c r="I167" s="133">
        <f>I166</f>
        <v>28120</v>
      </c>
      <c r="J167" s="171">
        <f t="shared" si="20"/>
        <v>16843880</v>
      </c>
      <c r="K167" s="171">
        <f t="shared" si="21"/>
        <v>18191390.400000002</v>
      </c>
      <c r="L167" s="172">
        <f t="shared" si="22"/>
        <v>38000</v>
      </c>
      <c r="M167" s="171">
        <f t="shared" si="23"/>
        <v>2108480.0000000005</v>
      </c>
    </row>
    <row r="168" spans="1:13" x14ac:dyDescent="0.25">
      <c r="A168" s="124">
        <v>167</v>
      </c>
      <c r="B168" s="124">
        <v>2504</v>
      </c>
      <c r="C168" s="124">
        <v>25</v>
      </c>
      <c r="D168" s="124" t="s">
        <v>26</v>
      </c>
      <c r="E168" s="127">
        <v>574</v>
      </c>
      <c r="F168" s="127">
        <v>25</v>
      </c>
      <c r="G168" s="127">
        <f t="shared" si="18"/>
        <v>599</v>
      </c>
      <c r="H168" s="127">
        <f t="shared" si="19"/>
        <v>658.90000000000009</v>
      </c>
      <c r="I168" s="133">
        <f>I167</f>
        <v>28120</v>
      </c>
      <c r="J168" s="171">
        <f t="shared" si="20"/>
        <v>16843880</v>
      </c>
      <c r="K168" s="171">
        <f t="shared" si="21"/>
        <v>18191390.400000002</v>
      </c>
      <c r="L168" s="172">
        <f t="shared" si="22"/>
        <v>38000</v>
      </c>
      <c r="M168" s="171">
        <f t="shared" si="23"/>
        <v>2108480.0000000005</v>
      </c>
    </row>
    <row r="169" spans="1:13" x14ac:dyDescent="0.25">
      <c r="A169" s="124">
        <v>168</v>
      </c>
      <c r="B169" s="124">
        <v>2505</v>
      </c>
      <c r="C169" s="124">
        <v>25</v>
      </c>
      <c r="D169" s="124" t="s">
        <v>5</v>
      </c>
      <c r="E169" s="127">
        <v>408</v>
      </c>
      <c r="F169" s="127">
        <v>24</v>
      </c>
      <c r="G169" s="127">
        <f t="shared" si="18"/>
        <v>432</v>
      </c>
      <c r="H169" s="127">
        <f t="shared" si="19"/>
        <v>475.20000000000005</v>
      </c>
      <c r="I169" s="133">
        <f>I168</f>
        <v>28120</v>
      </c>
      <c r="J169" s="171">
        <f t="shared" si="20"/>
        <v>12147840</v>
      </c>
      <c r="K169" s="171">
        <f t="shared" si="21"/>
        <v>13119667.200000001</v>
      </c>
      <c r="L169" s="172">
        <f t="shared" si="22"/>
        <v>27500</v>
      </c>
      <c r="M169" s="171">
        <f t="shared" si="23"/>
        <v>1520640.0000000002</v>
      </c>
    </row>
    <row r="170" spans="1:13" x14ac:dyDescent="0.25">
      <c r="A170" s="124">
        <v>169</v>
      </c>
      <c r="B170" s="124">
        <v>2506</v>
      </c>
      <c r="C170" s="124">
        <v>25</v>
      </c>
      <c r="D170" s="124" t="s">
        <v>5</v>
      </c>
      <c r="E170" s="127">
        <v>408</v>
      </c>
      <c r="F170" s="127">
        <v>24</v>
      </c>
      <c r="G170" s="127">
        <f t="shared" si="18"/>
        <v>432</v>
      </c>
      <c r="H170" s="127">
        <f t="shared" si="19"/>
        <v>475.20000000000005</v>
      </c>
      <c r="I170" s="133">
        <f>I169</f>
        <v>28120</v>
      </c>
      <c r="J170" s="171">
        <f t="shared" si="20"/>
        <v>12147840</v>
      </c>
      <c r="K170" s="171">
        <f t="shared" si="21"/>
        <v>13119667.200000001</v>
      </c>
      <c r="L170" s="172">
        <f t="shared" si="22"/>
        <v>27500</v>
      </c>
      <c r="M170" s="171">
        <f t="shared" si="23"/>
        <v>1520640.0000000002</v>
      </c>
    </row>
    <row r="171" spans="1:13" x14ac:dyDescent="0.25">
      <c r="A171" s="124">
        <v>170</v>
      </c>
      <c r="B171" s="124">
        <v>2601</v>
      </c>
      <c r="C171" s="124">
        <v>26</v>
      </c>
      <c r="D171" s="124" t="s">
        <v>97</v>
      </c>
      <c r="E171" s="127">
        <v>884</v>
      </c>
      <c r="F171" s="127">
        <v>50</v>
      </c>
      <c r="G171" s="127">
        <f t="shared" si="18"/>
        <v>934</v>
      </c>
      <c r="H171" s="127">
        <f t="shared" si="19"/>
        <v>1027.4000000000001</v>
      </c>
      <c r="I171" s="133">
        <f>I170+120</f>
        <v>28240</v>
      </c>
      <c r="J171" s="171">
        <f t="shared" si="20"/>
        <v>26376160</v>
      </c>
      <c r="K171" s="171">
        <f t="shared" si="21"/>
        <v>28486252.800000001</v>
      </c>
      <c r="L171" s="172">
        <f t="shared" si="22"/>
        <v>59500</v>
      </c>
      <c r="M171" s="171">
        <f t="shared" si="23"/>
        <v>3287680.0000000005</v>
      </c>
    </row>
    <row r="172" spans="1:13" x14ac:dyDescent="0.25">
      <c r="A172" s="124">
        <v>171</v>
      </c>
      <c r="B172" s="124">
        <v>2602</v>
      </c>
      <c r="C172" s="124">
        <v>26</v>
      </c>
      <c r="D172" s="124" t="s">
        <v>97</v>
      </c>
      <c r="E172" s="127">
        <v>884</v>
      </c>
      <c r="F172" s="127">
        <v>50</v>
      </c>
      <c r="G172" s="127">
        <f t="shared" si="18"/>
        <v>934</v>
      </c>
      <c r="H172" s="127">
        <f t="shared" si="19"/>
        <v>1027.4000000000001</v>
      </c>
      <c r="I172" s="133">
        <f>I171</f>
        <v>28240</v>
      </c>
      <c r="J172" s="171">
        <f t="shared" si="20"/>
        <v>26376160</v>
      </c>
      <c r="K172" s="171">
        <f t="shared" si="21"/>
        <v>28486252.800000001</v>
      </c>
      <c r="L172" s="172">
        <f t="shared" si="22"/>
        <v>59500</v>
      </c>
      <c r="M172" s="171">
        <f t="shared" si="23"/>
        <v>3287680.0000000005</v>
      </c>
    </row>
    <row r="173" spans="1:13" x14ac:dyDescent="0.25">
      <c r="A173" s="124">
        <v>172</v>
      </c>
      <c r="B173" s="124">
        <v>2603</v>
      </c>
      <c r="C173" s="124">
        <v>26</v>
      </c>
      <c r="D173" s="124" t="s">
        <v>26</v>
      </c>
      <c r="E173" s="127">
        <v>574</v>
      </c>
      <c r="F173" s="127">
        <v>25</v>
      </c>
      <c r="G173" s="127">
        <f t="shared" si="18"/>
        <v>599</v>
      </c>
      <c r="H173" s="127">
        <f t="shared" si="19"/>
        <v>658.90000000000009</v>
      </c>
      <c r="I173" s="133">
        <f>I172</f>
        <v>28240</v>
      </c>
      <c r="J173" s="171">
        <f t="shared" si="20"/>
        <v>16915760</v>
      </c>
      <c r="K173" s="171">
        <f t="shared" si="21"/>
        <v>18269020.800000001</v>
      </c>
      <c r="L173" s="172">
        <f t="shared" si="22"/>
        <v>38000</v>
      </c>
      <c r="M173" s="171">
        <f t="shared" si="23"/>
        <v>2108480.0000000005</v>
      </c>
    </row>
    <row r="174" spans="1:13" x14ac:dyDescent="0.25">
      <c r="A174" s="124">
        <v>173</v>
      </c>
      <c r="B174" s="124">
        <v>2604</v>
      </c>
      <c r="C174" s="124">
        <v>26</v>
      </c>
      <c r="D174" s="124" t="s">
        <v>26</v>
      </c>
      <c r="E174" s="127">
        <v>574</v>
      </c>
      <c r="F174" s="127">
        <v>25</v>
      </c>
      <c r="G174" s="127">
        <f t="shared" si="18"/>
        <v>599</v>
      </c>
      <c r="H174" s="127">
        <f t="shared" si="19"/>
        <v>658.90000000000009</v>
      </c>
      <c r="I174" s="133">
        <f>I173</f>
        <v>28240</v>
      </c>
      <c r="J174" s="171">
        <f t="shared" si="20"/>
        <v>16915760</v>
      </c>
      <c r="K174" s="171">
        <f t="shared" si="21"/>
        <v>18269020.800000001</v>
      </c>
      <c r="L174" s="172">
        <f t="shared" si="22"/>
        <v>38000</v>
      </c>
      <c r="M174" s="171">
        <f t="shared" si="23"/>
        <v>2108480.0000000005</v>
      </c>
    </row>
    <row r="175" spans="1:13" x14ac:dyDescent="0.25">
      <c r="A175" s="124">
        <v>174</v>
      </c>
      <c r="B175" s="124">
        <v>2605</v>
      </c>
      <c r="C175" s="124">
        <v>26</v>
      </c>
      <c r="D175" s="124" t="s">
        <v>5</v>
      </c>
      <c r="E175" s="127">
        <v>408</v>
      </c>
      <c r="F175" s="127">
        <v>24</v>
      </c>
      <c r="G175" s="127">
        <f t="shared" si="18"/>
        <v>432</v>
      </c>
      <c r="H175" s="127">
        <f t="shared" si="19"/>
        <v>475.20000000000005</v>
      </c>
      <c r="I175" s="133">
        <f>I174</f>
        <v>28240</v>
      </c>
      <c r="J175" s="171">
        <f t="shared" si="20"/>
        <v>12199680</v>
      </c>
      <c r="K175" s="171">
        <f t="shared" si="21"/>
        <v>13175654.4</v>
      </c>
      <c r="L175" s="172">
        <f t="shared" si="22"/>
        <v>27500</v>
      </c>
      <c r="M175" s="171">
        <f t="shared" si="23"/>
        <v>1520640.0000000002</v>
      </c>
    </row>
    <row r="176" spans="1:13" x14ac:dyDescent="0.25">
      <c r="A176" s="124">
        <v>175</v>
      </c>
      <c r="B176" s="124">
        <v>2606</v>
      </c>
      <c r="C176" s="124">
        <v>26</v>
      </c>
      <c r="D176" s="124" t="s">
        <v>5</v>
      </c>
      <c r="E176" s="127">
        <v>408</v>
      </c>
      <c r="F176" s="127">
        <v>24</v>
      </c>
      <c r="G176" s="127">
        <f t="shared" si="18"/>
        <v>432</v>
      </c>
      <c r="H176" s="127">
        <f t="shared" si="19"/>
        <v>475.20000000000005</v>
      </c>
      <c r="I176" s="133">
        <f>I175</f>
        <v>28240</v>
      </c>
      <c r="J176" s="171">
        <f t="shared" si="20"/>
        <v>12199680</v>
      </c>
      <c r="K176" s="171">
        <f t="shared" si="21"/>
        <v>13175654.4</v>
      </c>
      <c r="L176" s="172">
        <f t="shared" si="22"/>
        <v>27500</v>
      </c>
      <c r="M176" s="171">
        <f t="shared" si="23"/>
        <v>1520640.0000000002</v>
      </c>
    </row>
    <row r="177" spans="1:13" x14ac:dyDescent="0.25">
      <c r="A177" s="124">
        <v>176</v>
      </c>
      <c r="B177" s="124">
        <v>2701</v>
      </c>
      <c r="C177" s="124">
        <v>27</v>
      </c>
      <c r="D177" s="124" t="s">
        <v>97</v>
      </c>
      <c r="E177" s="127">
        <v>884</v>
      </c>
      <c r="F177" s="127">
        <v>50</v>
      </c>
      <c r="G177" s="127">
        <f t="shared" si="18"/>
        <v>934</v>
      </c>
      <c r="H177" s="127">
        <f t="shared" si="19"/>
        <v>1027.4000000000001</v>
      </c>
      <c r="I177" s="133">
        <f>I176+120</f>
        <v>28360</v>
      </c>
      <c r="J177" s="171">
        <f t="shared" si="20"/>
        <v>26488240</v>
      </c>
      <c r="K177" s="171">
        <f t="shared" si="21"/>
        <v>28607299.200000003</v>
      </c>
      <c r="L177" s="172">
        <f t="shared" si="22"/>
        <v>59500</v>
      </c>
      <c r="M177" s="171">
        <f t="shared" si="23"/>
        <v>3287680.0000000005</v>
      </c>
    </row>
    <row r="178" spans="1:13" x14ac:dyDescent="0.25">
      <c r="A178" s="124">
        <v>177</v>
      </c>
      <c r="B178" s="124">
        <v>2702</v>
      </c>
      <c r="C178" s="124">
        <v>27</v>
      </c>
      <c r="D178" s="124" t="s">
        <v>97</v>
      </c>
      <c r="E178" s="127">
        <v>884</v>
      </c>
      <c r="F178" s="127">
        <v>50</v>
      </c>
      <c r="G178" s="127">
        <f t="shared" si="18"/>
        <v>934</v>
      </c>
      <c r="H178" s="127">
        <f t="shared" si="19"/>
        <v>1027.4000000000001</v>
      </c>
      <c r="I178" s="133">
        <f>I177</f>
        <v>28360</v>
      </c>
      <c r="J178" s="171">
        <f t="shared" si="20"/>
        <v>26488240</v>
      </c>
      <c r="K178" s="171">
        <f t="shared" si="21"/>
        <v>28607299.200000003</v>
      </c>
      <c r="L178" s="172">
        <f t="shared" si="22"/>
        <v>59500</v>
      </c>
      <c r="M178" s="171">
        <f t="shared" si="23"/>
        <v>3287680.0000000005</v>
      </c>
    </row>
    <row r="179" spans="1:13" x14ac:dyDescent="0.25">
      <c r="A179" s="124">
        <v>178</v>
      </c>
      <c r="B179" s="124">
        <v>2703</v>
      </c>
      <c r="C179" s="124">
        <v>27</v>
      </c>
      <c r="D179" s="124" t="s">
        <v>26</v>
      </c>
      <c r="E179" s="127">
        <v>574</v>
      </c>
      <c r="F179" s="127">
        <v>25</v>
      </c>
      <c r="G179" s="127">
        <f t="shared" si="18"/>
        <v>599</v>
      </c>
      <c r="H179" s="127">
        <f t="shared" si="19"/>
        <v>658.90000000000009</v>
      </c>
      <c r="I179" s="133">
        <f>I178</f>
        <v>28360</v>
      </c>
      <c r="J179" s="171">
        <f t="shared" si="20"/>
        <v>16987640</v>
      </c>
      <c r="K179" s="171">
        <f t="shared" si="21"/>
        <v>18346651.200000003</v>
      </c>
      <c r="L179" s="172">
        <f t="shared" si="22"/>
        <v>38000</v>
      </c>
      <c r="M179" s="171">
        <f t="shared" si="23"/>
        <v>2108480.0000000005</v>
      </c>
    </row>
    <row r="180" spans="1:13" x14ac:dyDescent="0.25">
      <c r="A180" s="124">
        <v>179</v>
      </c>
      <c r="B180" s="124">
        <v>2704</v>
      </c>
      <c r="C180" s="124">
        <v>27</v>
      </c>
      <c r="D180" s="124" t="s">
        <v>26</v>
      </c>
      <c r="E180" s="127">
        <v>574</v>
      </c>
      <c r="F180" s="127">
        <v>25</v>
      </c>
      <c r="G180" s="127">
        <f t="shared" si="18"/>
        <v>599</v>
      </c>
      <c r="H180" s="127">
        <f t="shared" si="19"/>
        <v>658.90000000000009</v>
      </c>
      <c r="I180" s="133">
        <f>I179</f>
        <v>28360</v>
      </c>
      <c r="J180" s="171">
        <f t="shared" si="20"/>
        <v>16987640</v>
      </c>
      <c r="K180" s="171">
        <f t="shared" si="21"/>
        <v>18346651.200000003</v>
      </c>
      <c r="L180" s="172">
        <f t="shared" si="22"/>
        <v>38000</v>
      </c>
      <c r="M180" s="171">
        <f t="shared" si="23"/>
        <v>2108480.0000000005</v>
      </c>
    </row>
    <row r="181" spans="1:13" x14ac:dyDescent="0.25">
      <c r="A181" s="124">
        <v>180</v>
      </c>
      <c r="B181" s="124">
        <v>2705</v>
      </c>
      <c r="C181" s="124">
        <v>27</v>
      </c>
      <c r="D181" s="124" t="s">
        <v>5</v>
      </c>
      <c r="E181" s="127">
        <v>408</v>
      </c>
      <c r="F181" s="127">
        <v>24</v>
      </c>
      <c r="G181" s="127">
        <f t="shared" si="18"/>
        <v>432</v>
      </c>
      <c r="H181" s="127">
        <f t="shared" si="19"/>
        <v>475.20000000000005</v>
      </c>
      <c r="I181" s="133">
        <f>I180</f>
        <v>28360</v>
      </c>
      <c r="J181" s="171">
        <f t="shared" si="20"/>
        <v>12251520</v>
      </c>
      <c r="K181" s="171">
        <f t="shared" si="21"/>
        <v>13231641.600000001</v>
      </c>
      <c r="L181" s="172">
        <f t="shared" si="22"/>
        <v>27500</v>
      </c>
      <c r="M181" s="171">
        <f t="shared" si="23"/>
        <v>1520640.0000000002</v>
      </c>
    </row>
    <row r="182" spans="1:13" x14ac:dyDescent="0.25">
      <c r="A182" s="124">
        <v>181</v>
      </c>
      <c r="B182" s="124">
        <v>2706</v>
      </c>
      <c r="C182" s="124">
        <v>27</v>
      </c>
      <c r="D182" s="124" t="s">
        <v>5</v>
      </c>
      <c r="E182" s="127">
        <v>408</v>
      </c>
      <c r="F182" s="127">
        <v>24</v>
      </c>
      <c r="G182" s="127">
        <f t="shared" si="18"/>
        <v>432</v>
      </c>
      <c r="H182" s="127">
        <f t="shared" si="19"/>
        <v>475.20000000000005</v>
      </c>
      <c r="I182" s="133">
        <f>I181</f>
        <v>28360</v>
      </c>
      <c r="J182" s="171">
        <f t="shared" si="20"/>
        <v>12251520</v>
      </c>
      <c r="K182" s="171">
        <f t="shared" si="21"/>
        <v>13231641.600000001</v>
      </c>
      <c r="L182" s="172">
        <f t="shared" si="22"/>
        <v>27500</v>
      </c>
      <c r="M182" s="171">
        <f t="shared" si="23"/>
        <v>1520640.0000000002</v>
      </c>
    </row>
    <row r="183" spans="1:13" x14ac:dyDescent="0.25">
      <c r="A183" s="124">
        <v>182</v>
      </c>
      <c r="B183" s="124">
        <v>2801</v>
      </c>
      <c r="C183" s="124">
        <v>28</v>
      </c>
      <c r="D183" s="124" t="s">
        <v>97</v>
      </c>
      <c r="E183" s="127">
        <v>884</v>
      </c>
      <c r="F183" s="127">
        <v>50</v>
      </c>
      <c r="G183" s="127">
        <f t="shared" si="18"/>
        <v>934</v>
      </c>
      <c r="H183" s="127">
        <f t="shared" si="19"/>
        <v>1027.4000000000001</v>
      </c>
      <c r="I183" s="133">
        <f>I182+120</f>
        <v>28480</v>
      </c>
      <c r="J183" s="171">
        <f t="shared" si="20"/>
        <v>26600320</v>
      </c>
      <c r="K183" s="171">
        <f t="shared" si="21"/>
        <v>28728345.600000001</v>
      </c>
      <c r="L183" s="172">
        <f t="shared" si="22"/>
        <v>60000</v>
      </c>
      <c r="M183" s="171">
        <f t="shared" si="23"/>
        <v>3287680.0000000005</v>
      </c>
    </row>
    <row r="184" spans="1:13" x14ac:dyDescent="0.25">
      <c r="A184" s="124">
        <v>183</v>
      </c>
      <c r="B184" s="124">
        <v>2802</v>
      </c>
      <c r="C184" s="124">
        <v>28</v>
      </c>
      <c r="D184" s="124" t="s">
        <v>97</v>
      </c>
      <c r="E184" s="127">
        <v>884</v>
      </c>
      <c r="F184" s="127">
        <v>50</v>
      </c>
      <c r="G184" s="127">
        <f t="shared" si="18"/>
        <v>934</v>
      </c>
      <c r="H184" s="127">
        <f t="shared" si="19"/>
        <v>1027.4000000000001</v>
      </c>
      <c r="I184" s="133">
        <f>I183</f>
        <v>28480</v>
      </c>
      <c r="J184" s="171">
        <f t="shared" si="20"/>
        <v>26600320</v>
      </c>
      <c r="K184" s="171">
        <f t="shared" si="21"/>
        <v>28728345.600000001</v>
      </c>
      <c r="L184" s="172">
        <f t="shared" si="22"/>
        <v>60000</v>
      </c>
      <c r="M184" s="171">
        <f t="shared" si="23"/>
        <v>3287680.0000000005</v>
      </c>
    </row>
    <row r="185" spans="1:13" x14ac:dyDescent="0.25">
      <c r="A185" s="124">
        <v>184</v>
      </c>
      <c r="B185" s="124">
        <v>2803</v>
      </c>
      <c r="C185" s="124">
        <v>28</v>
      </c>
      <c r="D185" s="124" t="s">
        <v>26</v>
      </c>
      <c r="E185" s="127">
        <v>574</v>
      </c>
      <c r="F185" s="127">
        <v>25</v>
      </c>
      <c r="G185" s="127">
        <f t="shared" si="18"/>
        <v>599</v>
      </c>
      <c r="H185" s="127">
        <f t="shared" si="19"/>
        <v>658.90000000000009</v>
      </c>
      <c r="I185" s="133">
        <f>I184</f>
        <v>28480</v>
      </c>
      <c r="J185" s="171">
        <f t="shared" si="20"/>
        <v>17059520</v>
      </c>
      <c r="K185" s="171">
        <f t="shared" si="21"/>
        <v>18424281.600000001</v>
      </c>
      <c r="L185" s="172">
        <f t="shared" si="22"/>
        <v>38500</v>
      </c>
      <c r="M185" s="171">
        <f t="shared" si="23"/>
        <v>2108480.0000000005</v>
      </c>
    </row>
    <row r="186" spans="1:13" x14ac:dyDescent="0.25">
      <c r="A186" s="124">
        <v>185</v>
      </c>
      <c r="B186" s="124">
        <v>2804</v>
      </c>
      <c r="C186" s="124">
        <v>28</v>
      </c>
      <c r="D186" s="124" t="s">
        <v>26</v>
      </c>
      <c r="E186" s="127">
        <v>574</v>
      </c>
      <c r="F186" s="127">
        <v>25</v>
      </c>
      <c r="G186" s="127">
        <f t="shared" si="18"/>
        <v>599</v>
      </c>
      <c r="H186" s="127">
        <f t="shared" si="19"/>
        <v>658.90000000000009</v>
      </c>
      <c r="I186" s="133">
        <f>I185</f>
        <v>28480</v>
      </c>
      <c r="J186" s="171">
        <f t="shared" si="20"/>
        <v>17059520</v>
      </c>
      <c r="K186" s="171">
        <f t="shared" si="21"/>
        <v>18424281.600000001</v>
      </c>
      <c r="L186" s="172">
        <f t="shared" si="22"/>
        <v>38500</v>
      </c>
      <c r="M186" s="171">
        <f t="shared" si="23"/>
        <v>2108480.0000000005</v>
      </c>
    </row>
    <row r="187" spans="1:13" x14ac:dyDescent="0.25">
      <c r="A187" s="124">
        <v>186</v>
      </c>
      <c r="B187" s="124">
        <v>2805</v>
      </c>
      <c r="C187" s="124">
        <v>28</v>
      </c>
      <c r="D187" s="124" t="s">
        <v>5</v>
      </c>
      <c r="E187" s="127">
        <v>408</v>
      </c>
      <c r="F187" s="127">
        <v>24</v>
      </c>
      <c r="G187" s="127">
        <f t="shared" si="18"/>
        <v>432</v>
      </c>
      <c r="H187" s="127">
        <f t="shared" si="19"/>
        <v>475.20000000000005</v>
      </c>
      <c r="I187" s="133">
        <f>I186</f>
        <v>28480</v>
      </c>
      <c r="J187" s="171">
        <f t="shared" si="20"/>
        <v>12303360</v>
      </c>
      <c r="K187" s="171">
        <f t="shared" si="21"/>
        <v>13287628.800000001</v>
      </c>
      <c r="L187" s="172">
        <f t="shared" si="22"/>
        <v>27500</v>
      </c>
      <c r="M187" s="171">
        <f t="shared" si="23"/>
        <v>1520640.0000000002</v>
      </c>
    </row>
    <row r="188" spans="1:13" x14ac:dyDescent="0.25">
      <c r="A188" s="124">
        <v>187</v>
      </c>
      <c r="B188" s="124">
        <v>2806</v>
      </c>
      <c r="C188" s="124">
        <v>28</v>
      </c>
      <c r="D188" s="124" t="s">
        <v>5</v>
      </c>
      <c r="E188" s="127">
        <v>408</v>
      </c>
      <c r="F188" s="127">
        <v>24</v>
      </c>
      <c r="G188" s="127">
        <f t="shared" si="18"/>
        <v>432</v>
      </c>
      <c r="H188" s="127">
        <f t="shared" si="19"/>
        <v>475.20000000000005</v>
      </c>
      <c r="I188" s="133">
        <f>I187</f>
        <v>28480</v>
      </c>
      <c r="J188" s="171">
        <f t="shared" si="20"/>
        <v>12303360</v>
      </c>
      <c r="K188" s="171">
        <f t="shared" si="21"/>
        <v>13287628.800000001</v>
      </c>
      <c r="L188" s="172">
        <f t="shared" si="22"/>
        <v>27500</v>
      </c>
      <c r="M188" s="171">
        <f t="shared" si="23"/>
        <v>1520640.0000000002</v>
      </c>
    </row>
    <row r="189" spans="1:13" x14ac:dyDescent="0.25">
      <c r="A189" s="124">
        <v>188</v>
      </c>
      <c r="B189" s="124">
        <v>2901</v>
      </c>
      <c r="C189" s="124">
        <v>29</v>
      </c>
      <c r="D189" s="124" t="s">
        <v>97</v>
      </c>
      <c r="E189" s="127">
        <v>884</v>
      </c>
      <c r="F189" s="127">
        <v>50</v>
      </c>
      <c r="G189" s="127">
        <f t="shared" si="18"/>
        <v>934</v>
      </c>
      <c r="H189" s="127">
        <f t="shared" si="19"/>
        <v>1027.4000000000001</v>
      </c>
      <c r="I189" s="133">
        <f>I188+120</f>
        <v>28600</v>
      </c>
      <c r="J189" s="171">
        <f t="shared" si="20"/>
        <v>26712400</v>
      </c>
      <c r="K189" s="171">
        <f t="shared" si="21"/>
        <v>28849392.000000004</v>
      </c>
      <c r="L189" s="172">
        <f t="shared" si="22"/>
        <v>60000</v>
      </c>
      <c r="M189" s="171">
        <f t="shared" si="23"/>
        <v>3287680.0000000005</v>
      </c>
    </row>
    <row r="190" spans="1:13" x14ac:dyDescent="0.25">
      <c r="A190" s="124">
        <v>189</v>
      </c>
      <c r="B190" s="124">
        <v>2902</v>
      </c>
      <c r="C190" s="124">
        <v>29</v>
      </c>
      <c r="D190" s="124" t="s">
        <v>97</v>
      </c>
      <c r="E190" s="127">
        <v>884</v>
      </c>
      <c r="F190" s="127">
        <v>50</v>
      </c>
      <c r="G190" s="127">
        <f t="shared" si="18"/>
        <v>934</v>
      </c>
      <c r="H190" s="127">
        <f t="shared" si="19"/>
        <v>1027.4000000000001</v>
      </c>
      <c r="I190" s="133">
        <f>I189</f>
        <v>28600</v>
      </c>
      <c r="J190" s="171">
        <f t="shared" si="20"/>
        <v>26712400</v>
      </c>
      <c r="K190" s="171">
        <f t="shared" si="21"/>
        <v>28849392.000000004</v>
      </c>
      <c r="L190" s="172">
        <f t="shared" si="22"/>
        <v>60000</v>
      </c>
      <c r="M190" s="171">
        <f t="shared" si="23"/>
        <v>3287680.0000000005</v>
      </c>
    </row>
    <row r="191" spans="1:13" x14ac:dyDescent="0.25">
      <c r="A191" s="124">
        <v>190</v>
      </c>
      <c r="B191" s="124">
        <v>2905</v>
      </c>
      <c r="C191" s="124">
        <v>29</v>
      </c>
      <c r="D191" s="124" t="s">
        <v>5</v>
      </c>
      <c r="E191" s="127">
        <v>408</v>
      </c>
      <c r="F191" s="127">
        <v>24</v>
      </c>
      <c r="G191" s="127">
        <f t="shared" si="18"/>
        <v>432</v>
      </c>
      <c r="H191" s="127">
        <f t="shared" si="19"/>
        <v>475.20000000000005</v>
      </c>
      <c r="I191" s="133">
        <f>I190</f>
        <v>28600</v>
      </c>
      <c r="J191" s="171">
        <f t="shared" si="20"/>
        <v>12355200</v>
      </c>
      <c r="K191" s="171">
        <f t="shared" si="21"/>
        <v>13343616</v>
      </c>
      <c r="L191" s="172">
        <f t="shared" si="22"/>
        <v>28000</v>
      </c>
      <c r="M191" s="171">
        <f t="shared" si="23"/>
        <v>1520640.0000000002</v>
      </c>
    </row>
    <row r="192" spans="1:13" x14ac:dyDescent="0.25">
      <c r="A192" s="124">
        <v>191</v>
      </c>
      <c r="B192" s="124">
        <v>2906</v>
      </c>
      <c r="C192" s="124">
        <v>29</v>
      </c>
      <c r="D192" s="124" t="s">
        <v>5</v>
      </c>
      <c r="E192" s="127">
        <v>408</v>
      </c>
      <c r="F192" s="127">
        <v>24</v>
      </c>
      <c r="G192" s="127">
        <f t="shared" si="18"/>
        <v>432</v>
      </c>
      <c r="H192" s="127">
        <f t="shared" si="19"/>
        <v>475.20000000000005</v>
      </c>
      <c r="I192" s="133">
        <f>I191</f>
        <v>28600</v>
      </c>
      <c r="J192" s="171">
        <f t="shared" si="20"/>
        <v>12355200</v>
      </c>
      <c r="K192" s="171">
        <f t="shared" si="21"/>
        <v>13343616</v>
      </c>
      <c r="L192" s="172">
        <f t="shared" si="22"/>
        <v>28000</v>
      </c>
      <c r="M192" s="171">
        <f t="shared" si="23"/>
        <v>1520640.0000000002</v>
      </c>
    </row>
    <row r="193" spans="1:13" x14ac:dyDescent="0.25">
      <c r="A193" s="124">
        <v>192</v>
      </c>
      <c r="B193" s="124">
        <v>3001</v>
      </c>
      <c r="C193" s="124">
        <v>30</v>
      </c>
      <c r="D193" s="124" t="s">
        <v>97</v>
      </c>
      <c r="E193" s="127">
        <v>884</v>
      </c>
      <c r="F193" s="127">
        <v>50</v>
      </c>
      <c r="G193" s="127">
        <f t="shared" ref="G193:G216" si="24">E193+F193</f>
        <v>934</v>
      </c>
      <c r="H193" s="127">
        <f t="shared" si="19"/>
        <v>1027.4000000000001</v>
      </c>
      <c r="I193" s="133">
        <f>I192+120</f>
        <v>28720</v>
      </c>
      <c r="J193" s="171">
        <f t="shared" si="20"/>
        <v>26824480</v>
      </c>
      <c r="K193" s="171">
        <f t="shared" si="21"/>
        <v>28970438.400000002</v>
      </c>
      <c r="L193" s="172">
        <f t="shared" si="22"/>
        <v>60500</v>
      </c>
      <c r="M193" s="171">
        <f t="shared" si="23"/>
        <v>3287680.0000000005</v>
      </c>
    </row>
    <row r="194" spans="1:13" x14ac:dyDescent="0.25">
      <c r="A194" s="124">
        <v>193</v>
      </c>
      <c r="B194" s="124">
        <v>3002</v>
      </c>
      <c r="C194" s="124">
        <v>30</v>
      </c>
      <c r="D194" s="124" t="s">
        <v>97</v>
      </c>
      <c r="E194" s="127">
        <v>884</v>
      </c>
      <c r="F194" s="127">
        <v>50</v>
      </c>
      <c r="G194" s="127">
        <f t="shared" si="24"/>
        <v>934</v>
      </c>
      <c r="H194" s="127">
        <f t="shared" ref="H194:H216" si="25">G194*1.1</f>
        <v>1027.4000000000001</v>
      </c>
      <c r="I194" s="133">
        <f>I193</f>
        <v>28720</v>
      </c>
      <c r="J194" s="171">
        <f t="shared" si="20"/>
        <v>26824480</v>
      </c>
      <c r="K194" s="171">
        <f t="shared" si="21"/>
        <v>28970438.400000002</v>
      </c>
      <c r="L194" s="172">
        <f t="shared" si="22"/>
        <v>60500</v>
      </c>
      <c r="M194" s="171">
        <f t="shared" si="23"/>
        <v>3287680.0000000005</v>
      </c>
    </row>
    <row r="195" spans="1:13" x14ac:dyDescent="0.25">
      <c r="A195" s="124">
        <v>194</v>
      </c>
      <c r="B195" s="124">
        <v>3003</v>
      </c>
      <c r="C195" s="124">
        <v>30</v>
      </c>
      <c r="D195" s="124" t="s">
        <v>26</v>
      </c>
      <c r="E195" s="127">
        <v>574</v>
      </c>
      <c r="F195" s="127">
        <v>25</v>
      </c>
      <c r="G195" s="127">
        <f t="shared" si="24"/>
        <v>599</v>
      </c>
      <c r="H195" s="127">
        <f t="shared" si="25"/>
        <v>658.90000000000009</v>
      </c>
      <c r="I195" s="133">
        <f>I194</f>
        <v>28720</v>
      </c>
      <c r="J195" s="171">
        <f t="shared" ref="J195:J216" si="26">G195*I195</f>
        <v>17203280</v>
      </c>
      <c r="K195" s="171">
        <f t="shared" ref="K195:K216" si="27">J195*1.08</f>
        <v>18579542.400000002</v>
      </c>
      <c r="L195" s="172">
        <f t="shared" ref="L195:L216" si="28">MROUND((K195*0.025/12),500)</f>
        <v>38500</v>
      </c>
      <c r="M195" s="171">
        <f t="shared" ref="M195:M216" si="29">H195*3200</f>
        <v>2108480.0000000005</v>
      </c>
    </row>
    <row r="196" spans="1:13" x14ac:dyDescent="0.25">
      <c r="A196" s="124">
        <v>195</v>
      </c>
      <c r="B196" s="124">
        <v>3004</v>
      </c>
      <c r="C196" s="124">
        <v>30</v>
      </c>
      <c r="D196" s="124" t="s">
        <v>26</v>
      </c>
      <c r="E196" s="127">
        <v>574</v>
      </c>
      <c r="F196" s="127">
        <v>25</v>
      </c>
      <c r="G196" s="127">
        <f t="shared" si="24"/>
        <v>599</v>
      </c>
      <c r="H196" s="127">
        <f t="shared" si="25"/>
        <v>658.90000000000009</v>
      </c>
      <c r="I196" s="133">
        <f>I195</f>
        <v>28720</v>
      </c>
      <c r="J196" s="171">
        <f t="shared" si="26"/>
        <v>17203280</v>
      </c>
      <c r="K196" s="171">
        <f t="shared" si="27"/>
        <v>18579542.400000002</v>
      </c>
      <c r="L196" s="172">
        <f t="shared" si="28"/>
        <v>38500</v>
      </c>
      <c r="M196" s="171">
        <f t="shared" si="29"/>
        <v>2108480.0000000005</v>
      </c>
    </row>
    <row r="197" spans="1:13" x14ac:dyDescent="0.25">
      <c r="A197" s="124">
        <v>196</v>
      </c>
      <c r="B197" s="124">
        <v>3005</v>
      </c>
      <c r="C197" s="124">
        <v>30</v>
      </c>
      <c r="D197" s="124" t="s">
        <v>5</v>
      </c>
      <c r="E197" s="127">
        <v>408</v>
      </c>
      <c r="F197" s="127">
        <v>24</v>
      </c>
      <c r="G197" s="127">
        <f t="shared" si="24"/>
        <v>432</v>
      </c>
      <c r="H197" s="127">
        <f t="shared" si="25"/>
        <v>475.20000000000005</v>
      </c>
      <c r="I197" s="133">
        <f>I196</f>
        <v>28720</v>
      </c>
      <c r="J197" s="171">
        <f t="shared" si="26"/>
        <v>12407040</v>
      </c>
      <c r="K197" s="171">
        <f t="shared" si="27"/>
        <v>13399603.200000001</v>
      </c>
      <c r="L197" s="172">
        <f t="shared" si="28"/>
        <v>28000</v>
      </c>
      <c r="M197" s="171">
        <f t="shared" si="29"/>
        <v>1520640.0000000002</v>
      </c>
    </row>
    <row r="198" spans="1:13" x14ac:dyDescent="0.25">
      <c r="A198" s="124">
        <v>197</v>
      </c>
      <c r="B198" s="124">
        <v>3006</v>
      </c>
      <c r="C198" s="124">
        <v>30</v>
      </c>
      <c r="D198" s="124" t="s">
        <v>5</v>
      </c>
      <c r="E198" s="127">
        <v>408</v>
      </c>
      <c r="F198" s="127">
        <v>24</v>
      </c>
      <c r="G198" s="127">
        <f t="shared" si="24"/>
        <v>432</v>
      </c>
      <c r="H198" s="127">
        <f t="shared" si="25"/>
        <v>475.20000000000005</v>
      </c>
      <c r="I198" s="133">
        <f>I197</f>
        <v>28720</v>
      </c>
      <c r="J198" s="171">
        <f t="shared" si="26"/>
        <v>12407040</v>
      </c>
      <c r="K198" s="171">
        <f t="shared" si="27"/>
        <v>13399603.200000001</v>
      </c>
      <c r="L198" s="172">
        <f t="shared" si="28"/>
        <v>28000</v>
      </c>
      <c r="M198" s="171">
        <f t="shared" si="29"/>
        <v>1520640.0000000002</v>
      </c>
    </row>
    <row r="199" spans="1:13" x14ac:dyDescent="0.25">
      <c r="A199" s="124">
        <v>198</v>
      </c>
      <c r="B199" s="124">
        <v>3101</v>
      </c>
      <c r="C199" s="124">
        <v>31</v>
      </c>
      <c r="D199" s="124" t="s">
        <v>97</v>
      </c>
      <c r="E199" s="127">
        <v>884</v>
      </c>
      <c r="F199" s="127">
        <v>50</v>
      </c>
      <c r="G199" s="127">
        <f t="shared" si="24"/>
        <v>934</v>
      </c>
      <c r="H199" s="127">
        <f t="shared" si="25"/>
        <v>1027.4000000000001</v>
      </c>
      <c r="I199" s="133">
        <f>I198+120</f>
        <v>28840</v>
      </c>
      <c r="J199" s="171">
        <f t="shared" si="26"/>
        <v>26936560</v>
      </c>
      <c r="K199" s="171">
        <f t="shared" si="27"/>
        <v>29091484.800000001</v>
      </c>
      <c r="L199" s="172">
        <f t="shared" si="28"/>
        <v>60500</v>
      </c>
      <c r="M199" s="171">
        <f t="shared" si="29"/>
        <v>3287680.0000000005</v>
      </c>
    </row>
    <row r="200" spans="1:13" x14ac:dyDescent="0.25">
      <c r="A200" s="124">
        <v>199</v>
      </c>
      <c r="B200" s="124">
        <v>3102</v>
      </c>
      <c r="C200" s="124">
        <v>31</v>
      </c>
      <c r="D200" s="124" t="s">
        <v>97</v>
      </c>
      <c r="E200" s="127">
        <v>884</v>
      </c>
      <c r="F200" s="127">
        <v>50</v>
      </c>
      <c r="G200" s="127">
        <f t="shared" si="24"/>
        <v>934</v>
      </c>
      <c r="H200" s="127">
        <f t="shared" si="25"/>
        <v>1027.4000000000001</v>
      </c>
      <c r="I200" s="133">
        <f>I199</f>
        <v>28840</v>
      </c>
      <c r="J200" s="171">
        <f t="shared" si="26"/>
        <v>26936560</v>
      </c>
      <c r="K200" s="171">
        <f t="shared" si="27"/>
        <v>29091484.800000001</v>
      </c>
      <c r="L200" s="172">
        <f t="shared" si="28"/>
        <v>60500</v>
      </c>
      <c r="M200" s="171">
        <f t="shared" si="29"/>
        <v>3287680.0000000005</v>
      </c>
    </row>
    <row r="201" spans="1:13" x14ac:dyDescent="0.25">
      <c r="A201" s="124">
        <v>200</v>
      </c>
      <c r="B201" s="124">
        <v>3103</v>
      </c>
      <c r="C201" s="124">
        <v>31</v>
      </c>
      <c r="D201" s="124" t="s">
        <v>26</v>
      </c>
      <c r="E201" s="127">
        <v>574</v>
      </c>
      <c r="F201" s="127">
        <v>25</v>
      </c>
      <c r="G201" s="127">
        <f t="shared" si="24"/>
        <v>599</v>
      </c>
      <c r="H201" s="127">
        <f t="shared" si="25"/>
        <v>658.90000000000009</v>
      </c>
      <c r="I201" s="133">
        <f>I200</f>
        <v>28840</v>
      </c>
      <c r="J201" s="171">
        <f t="shared" si="26"/>
        <v>17275160</v>
      </c>
      <c r="K201" s="171">
        <f t="shared" si="27"/>
        <v>18657172.800000001</v>
      </c>
      <c r="L201" s="172">
        <f t="shared" si="28"/>
        <v>39000</v>
      </c>
      <c r="M201" s="171">
        <f t="shared" si="29"/>
        <v>2108480.0000000005</v>
      </c>
    </row>
    <row r="202" spans="1:13" x14ac:dyDescent="0.25">
      <c r="A202" s="124">
        <v>201</v>
      </c>
      <c r="B202" s="124">
        <v>3104</v>
      </c>
      <c r="C202" s="124">
        <v>31</v>
      </c>
      <c r="D202" s="124" t="s">
        <v>26</v>
      </c>
      <c r="E202" s="127">
        <v>574</v>
      </c>
      <c r="F202" s="127">
        <v>25</v>
      </c>
      <c r="G202" s="127">
        <f t="shared" si="24"/>
        <v>599</v>
      </c>
      <c r="H202" s="127">
        <f t="shared" si="25"/>
        <v>658.90000000000009</v>
      </c>
      <c r="I202" s="133">
        <f>I201</f>
        <v>28840</v>
      </c>
      <c r="J202" s="171">
        <f t="shared" si="26"/>
        <v>17275160</v>
      </c>
      <c r="K202" s="171">
        <f t="shared" si="27"/>
        <v>18657172.800000001</v>
      </c>
      <c r="L202" s="172">
        <f t="shared" si="28"/>
        <v>39000</v>
      </c>
      <c r="M202" s="171">
        <f t="shared" si="29"/>
        <v>2108480.0000000005</v>
      </c>
    </row>
    <row r="203" spans="1:13" x14ac:dyDescent="0.25">
      <c r="A203" s="124">
        <v>202</v>
      </c>
      <c r="B203" s="124">
        <v>3105</v>
      </c>
      <c r="C203" s="124">
        <v>31</v>
      </c>
      <c r="D203" s="124" t="s">
        <v>5</v>
      </c>
      <c r="E203" s="127">
        <v>408</v>
      </c>
      <c r="F203" s="127">
        <v>24</v>
      </c>
      <c r="G203" s="127">
        <f t="shared" si="24"/>
        <v>432</v>
      </c>
      <c r="H203" s="127">
        <f t="shared" si="25"/>
        <v>475.20000000000005</v>
      </c>
      <c r="I203" s="133">
        <f>I202</f>
        <v>28840</v>
      </c>
      <c r="J203" s="171">
        <f t="shared" si="26"/>
        <v>12458880</v>
      </c>
      <c r="K203" s="171">
        <f t="shared" si="27"/>
        <v>13455590.4</v>
      </c>
      <c r="L203" s="172">
        <f t="shared" si="28"/>
        <v>28000</v>
      </c>
      <c r="M203" s="171">
        <f t="shared" si="29"/>
        <v>1520640.0000000002</v>
      </c>
    </row>
    <row r="204" spans="1:13" x14ac:dyDescent="0.25">
      <c r="A204" s="124">
        <v>203</v>
      </c>
      <c r="B204" s="124">
        <v>3106</v>
      </c>
      <c r="C204" s="124">
        <v>31</v>
      </c>
      <c r="D204" s="124" t="s">
        <v>5</v>
      </c>
      <c r="E204" s="127">
        <v>408</v>
      </c>
      <c r="F204" s="127">
        <v>24</v>
      </c>
      <c r="G204" s="127">
        <f t="shared" si="24"/>
        <v>432</v>
      </c>
      <c r="H204" s="127">
        <f t="shared" si="25"/>
        <v>475.20000000000005</v>
      </c>
      <c r="I204" s="133">
        <f>I203</f>
        <v>28840</v>
      </c>
      <c r="J204" s="171">
        <f t="shared" si="26"/>
        <v>12458880</v>
      </c>
      <c r="K204" s="171">
        <f t="shared" si="27"/>
        <v>13455590.4</v>
      </c>
      <c r="L204" s="172">
        <f t="shared" si="28"/>
        <v>28000</v>
      </c>
      <c r="M204" s="171">
        <f t="shared" si="29"/>
        <v>1520640.0000000002</v>
      </c>
    </row>
    <row r="205" spans="1:13" x14ac:dyDescent="0.25">
      <c r="A205" s="124">
        <v>204</v>
      </c>
      <c r="B205" s="124">
        <v>3201</v>
      </c>
      <c r="C205" s="124">
        <v>32</v>
      </c>
      <c r="D205" s="124" t="s">
        <v>97</v>
      </c>
      <c r="E205" s="127">
        <v>884</v>
      </c>
      <c r="F205" s="127">
        <v>50</v>
      </c>
      <c r="G205" s="127">
        <f t="shared" si="24"/>
        <v>934</v>
      </c>
      <c r="H205" s="127">
        <f t="shared" si="25"/>
        <v>1027.4000000000001</v>
      </c>
      <c r="I205" s="133">
        <f>I204+120</f>
        <v>28960</v>
      </c>
      <c r="J205" s="171">
        <f t="shared" si="26"/>
        <v>27048640</v>
      </c>
      <c r="K205" s="171">
        <f t="shared" si="27"/>
        <v>29212531.200000003</v>
      </c>
      <c r="L205" s="172">
        <f t="shared" si="28"/>
        <v>61000</v>
      </c>
      <c r="M205" s="171">
        <f t="shared" si="29"/>
        <v>3287680.0000000005</v>
      </c>
    </row>
    <row r="206" spans="1:13" x14ac:dyDescent="0.25">
      <c r="A206" s="124">
        <v>205</v>
      </c>
      <c r="B206" s="124">
        <v>3202</v>
      </c>
      <c r="C206" s="124">
        <v>32</v>
      </c>
      <c r="D206" s="124" t="s">
        <v>97</v>
      </c>
      <c r="E206" s="127">
        <v>884</v>
      </c>
      <c r="F206" s="127">
        <v>50</v>
      </c>
      <c r="G206" s="127">
        <f t="shared" si="24"/>
        <v>934</v>
      </c>
      <c r="H206" s="127">
        <f t="shared" si="25"/>
        <v>1027.4000000000001</v>
      </c>
      <c r="I206" s="133">
        <f>I205</f>
        <v>28960</v>
      </c>
      <c r="J206" s="171">
        <f t="shared" si="26"/>
        <v>27048640</v>
      </c>
      <c r="K206" s="171">
        <f t="shared" si="27"/>
        <v>29212531.200000003</v>
      </c>
      <c r="L206" s="172">
        <f t="shared" si="28"/>
        <v>61000</v>
      </c>
      <c r="M206" s="171">
        <f t="shared" si="29"/>
        <v>3287680.0000000005</v>
      </c>
    </row>
    <row r="207" spans="1:13" x14ac:dyDescent="0.25">
      <c r="A207" s="124">
        <v>206</v>
      </c>
      <c r="B207" s="124">
        <v>3203</v>
      </c>
      <c r="C207" s="124">
        <v>32</v>
      </c>
      <c r="D207" s="124" t="s">
        <v>26</v>
      </c>
      <c r="E207" s="127">
        <v>574</v>
      </c>
      <c r="F207" s="127">
        <v>25</v>
      </c>
      <c r="G207" s="127">
        <f t="shared" si="24"/>
        <v>599</v>
      </c>
      <c r="H207" s="127">
        <f t="shared" si="25"/>
        <v>658.90000000000009</v>
      </c>
      <c r="I207" s="133">
        <f>I206</f>
        <v>28960</v>
      </c>
      <c r="J207" s="171">
        <f t="shared" si="26"/>
        <v>17347040</v>
      </c>
      <c r="K207" s="171">
        <f t="shared" si="27"/>
        <v>18734803.200000003</v>
      </c>
      <c r="L207" s="172">
        <f t="shared" si="28"/>
        <v>39000</v>
      </c>
      <c r="M207" s="171">
        <f t="shared" si="29"/>
        <v>2108480.0000000005</v>
      </c>
    </row>
    <row r="208" spans="1:13" x14ac:dyDescent="0.25">
      <c r="A208" s="124">
        <v>207</v>
      </c>
      <c r="B208" s="124">
        <v>3204</v>
      </c>
      <c r="C208" s="124">
        <v>32</v>
      </c>
      <c r="D208" s="124" t="s">
        <v>26</v>
      </c>
      <c r="E208" s="127">
        <v>574</v>
      </c>
      <c r="F208" s="127">
        <v>25</v>
      </c>
      <c r="G208" s="127">
        <f t="shared" si="24"/>
        <v>599</v>
      </c>
      <c r="H208" s="127">
        <f t="shared" si="25"/>
        <v>658.90000000000009</v>
      </c>
      <c r="I208" s="133">
        <f>I207</f>
        <v>28960</v>
      </c>
      <c r="J208" s="171">
        <f t="shared" si="26"/>
        <v>17347040</v>
      </c>
      <c r="K208" s="171">
        <f t="shared" si="27"/>
        <v>18734803.200000003</v>
      </c>
      <c r="L208" s="172">
        <f t="shared" si="28"/>
        <v>39000</v>
      </c>
      <c r="M208" s="171">
        <f t="shared" si="29"/>
        <v>2108480.0000000005</v>
      </c>
    </row>
    <row r="209" spans="1:13" x14ac:dyDescent="0.25">
      <c r="A209" s="124">
        <v>208</v>
      </c>
      <c r="B209" s="124">
        <v>3205</v>
      </c>
      <c r="C209" s="124">
        <v>32</v>
      </c>
      <c r="D209" s="124" t="s">
        <v>5</v>
      </c>
      <c r="E209" s="127">
        <v>408</v>
      </c>
      <c r="F209" s="127">
        <v>24</v>
      </c>
      <c r="G209" s="127">
        <f t="shared" si="24"/>
        <v>432</v>
      </c>
      <c r="H209" s="127">
        <f t="shared" si="25"/>
        <v>475.20000000000005</v>
      </c>
      <c r="I209" s="133">
        <f>I208</f>
        <v>28960</v>
      </c>
      <c r="J209" s="171">
        <f t="shared" si="26"/>
        <v>12510720</v>
      </c>
      <c r="K209" s="171">
        <f t="shared" si="27"/>
        <v>13511577.600000001</v>
      </c>
      <c r="L209" s="172">
        <f t="shared" si="28"/>
        <v>28000</v>
      </c>
      <c r="M209" s="171">
        <f t="shared" si="29"/>
        <v>1520640.0000000002</v>
      </c>
    </row>
    <row r="210" spans="1:13" x14ac:dyDescent="0.25">
      <c r="A210" s="124">
        <v>209</v>
      </c>
      <c r="B210" s="124">
        <v>3206</v>
      </c>
      <c r="C210" s="124">
        <v>32</v>
      </c>
      <c r="D210" s="124" t="s">
        <v>5</v>
      </c>
      <c r="E210" s="127">
        <v>408</v>
      </c>
      <c r="F210" s="127">
        <v>24</v>
      </c>
      <c r="G210" s="127">
        <f t="shared" si="24"/>
        <v>432</v>
      </c>
      <c r="H210" s="127">
        <f t="shared" si="25"/>
        <v>475.20000000000005</v>
      </c>
      <c r="I210" s="133">
        <f>I209</f>
        <v>28960</v>
      </c>
      <c r="J210" s="171">
        <f t="shared" si="26"/>
        <v>12510720</v>
      </c>
      <c r="K210" s="171">
        <f t="shared" si="27"/>
        <v>13511577.600000001</v>
      </c>
      <c r="L210" s="172">
        <f t="shared" si="28"/>
        <v>28000</v>
      </c>
      <c r="M210" s="171">
        <f t="shared" si="29"/>
        <v>1520640.0000000002</v>
      </c>
    </row>
    <row r="211" spans="1:13" x14ac:dyDescent="0.25">
      <c r="A211" s="124">
        <v>210</v>
      </c>
      <c r="B211" s="124">
        <v>3301</v>
      </c>
      <c r="C211" s="124">
        <v>33</v>
      </c>
      <c r="D211" s="124" t="s">
        <v>97</v>
      </c>
      <c r="E211" s="127">
        <v>884</v>
      </c>
      <c r="F211" s="127">
        <v>50</v>
      </c>
      <c r="G211" s="127">
        <f t="shared" si="24"/>
        <v>934</v>
      </c>
      <c r="H211" s="127">
        <f t="shared" si="25"/>
        <v>1027.4000000000001</v>
      </c>
      <c r="I211" s="133">
        <f>I210+120</f>
        <v>29080</v>
      </c>
      <c r="J211" s="171">
        <f t="shared" si="26"/>
        <v>27160720</v>
      </c>
      <c r="K211" s="171">
        <f t="shared" si="27"/>
        <v>29333577.600000001</v>
      </c>
      <c r="L211" s="172">
        <f t="shared" si="28"/>
        <v>61000</v>
      </c>
      <c r="M211" s="171">
        <f t="shared" si="29"/>
        <v>3287680.0000000005</v>
      </c>
    </row>
    <row r="212" spans="1:13" x14ac:dyDescent="0.25">
      <c r="A212" s="124">
        <v>211</v>
      </c>
      <c r="B212" s="124">
        <v>3302</v>
      </c>
      <c r="C212" s="124">
        <v>33</v>
      </c>
      <c r="D212" s="124" t="s">
        <v>97</v>
      </c>
      <c r="E212" s="127">
        <v>884</v>
      </c>
      <c r="F212" s="127">
        <v>50</v>
      </c>
      <c r="G212" s="127">
        <f t="shared" si="24"/>
        <v>934</v>
      </c>
      <c r="H212" s="127">
        <f t="shared" si="25"/>
        <v>1027.4000000000001</v>
      </c>
      <c r="I212" s="133">
        <f>I211</f>
        <v>29080</v>
      </c>
      <c r="J212" s="171">
        <f t="shared" si="26"/>
        <v>27160720</v>
      </c>
      <c r="K212" s="171">
        <f t="shared" si="27"/>
        <v>29333577.600000001</v>
      </c>
      <c r="L212" s="172">
        <f t="shared" si="28"/>
        <v>61000</v>
      </c>
      <c r="M212" s="171">
        <f t="shared" si="29"/>
        <v>3287680.0000000005</v>
      </c>
    </row>
    <row r="213" spans="1:13" x14ac:dyDescent="0.25">
      <c r="A213" s="124">
        <v>212</v>
      </c>
      <c r="B213" s="124">
        <v>3303</v>
      </c>
      <c r="C213" s="124">
        <v>33</v>
      </c>
      <c r="D213" s="124" t="s">
        <v>26</v>
      </c>
      <c r="E213" s="127">
        <v>574</v>
      </c>
      <c r="F213" s="127">
        <v>25</v>
      </c>
      <c r="G213" s="127">
        <f t="shared" si="24"/>
        <v>599</v>
      </c>
      <c r="H213" s="127">
        <f t="shared" si="25"/>
        <v>658.90000000000009</v>
      </c>
      <c r="I213" s="133">
        <f>I212</f>
        <v>29080</v>
      </c>
      <c r="J213" s="171">
        <f t="shared" si="26"/>
        <v>17418920</v>
      </c>
      <c r="K213" s="171">
        <f t="shared" si="27"/>
        <v>18812433.600000001</v>
      </c>
      <c r="L213" s="172">
        <f t="shared" si="28"/>
        <v>39000</v>
      </c>
      <c r="M213" s="171">
        <f t="shared" si="29"/>
        <v>2108480.0000000005</v>
      </c>
    </row>
    <row r="214" spans="1:13" x14ac:dyDescent="0.25">
      <c r="A214" s="124">
        <v>213</v>
      </c>
      <c r="B214" s="124">
        <v>3304</v>
      </c>
      <c r="C214" s="124">
        <v>33</v>
      </c>
      <c r="D214" s="124" t="s">
        <v>26</v>
      </c>
      <c r="E214" s="127">
        <v>574</v>
      </c>
      <c r="F214" s="127">
        <v>25</v>
      </c>
      <c r="G214" s="127">
        <f t="shared" si="24"/>
        <v>599</v>
      </c>
      <c r="H214" s="127">
        <f t="shared" si="25"/>
        <v>658.90000000000009</v>
      </c>
      <c r="I214" s="133">
        <f>I213</f>
        <v>29080</v>
      </c>
      <c r="J214" s="171">
        <f t="shared" si="26"/>
        <v>17418920</v>
      </c>
      <c r="K214" s="171">
        <f t="shared" si="27"/>
        <v>18812433.600000001</v>
      </c>
      <c r="L214" s="172">
        <f t="shared" si="28"/>
        <v>39000</v>
      </c>
      <c r="M214" s="171">
        <f t="shared" si="29"/>
        <v>2108480.0000000005</v>
      </c>
    </row>
    <row r="215" spans="1:13" x14ac:dyDescent="0.25">
      <c r="A215" s="124">
        <v>214</v>
      </c>
      <c r="B215" s="124">
        <v>3305</v>
      </c>
      <c r="C215" s="124">
        <v>33</v>
      </c>
      <c r="D215" s="124" t="s">
        <v>5</v>
      </c>
      <c r="E215" s="127">
        <v>408</v>
      </c>
      <c r="F215" s="127">
        <v>24</v>
      </c>
      <c r="G215" s="127">
        <f t="shared" si="24"/>
        <v>432</v>
      </c>
      <c r="H215" s="127">
        <f t="shared" si="25"/>
        <v>475.20000000000005</v>
      </c>
      <c r="I215" s="133">
        <f>I214</f>
        <v>29080</v>
      </c>
      <c r="J215" s="171">
        <f t="shared" si="26"/>
        <v>12562560</v>
      </c>
      <c r="K215" s="171">
        <f t="shared" si="27"/>
        <v>13567564.800000001</v>
      </c>
      <c r="L215" s="172">
        <f t="shared" si="28"/>
        <v>28500</v>
      </c>
      <c r="M215" s="171">
        <f t="shared" si="29"/>
        <v>1520640.0000000002</v>
      </c>
    </row>
    <row r="216" spans="1:13" x14ac:dyDescent="0.25">
      <c r="A216" s="124">
        <v>215</v>
      </c>
      <c r="B216" s="124">
        <v>3306</v>
      </c>
      <c r="C216" s="124">
        <v>33</v>
      </c>
      <c r="D216" s="124" t="s">
        <v>5</v>
      </c>
      <c r="E216" s="127">
        <v>408</v>
      </c>
      <c r="F216" s="127">
        <v>24</v>
      </c>
      <c r="G216" s="127">
        <f t="shared" si="24"/>
        <v>432</v>
      </c>
      <c r="H216" s="127">
        <f t="shared" si="25"/>
        <v>475.20000000000005</v>
      </c>
      <c r="I216" s="133">
        <f>I215</f>
        <v>29080</v>
      </c>
      <c r="J216" s="171">
        <f t="shared" si="26"/>
        <v>12562560</v>
      </c>
      <c r="K216" s="171">
        <f t="shared" si="27"/>
        <v>13567564.800000001</v>
      </c>
      <c r="L216" s="172">
        <f t="shared" si="28"/>
        <v>28500</v>
      </c>
      <c r="M216" s="171">
        <f t="shared" si="29"/>
        <v>1520640.0000000002</v>
      </c>
    </row>
    <row r="217" spans="1:13" x14ac:dyDescent="0.25">
      <c r="A217" s="139" t="s">
        <v>120</v>
      </c>
      <c r="B217" s="139"/>
      <c r="C217" s="139"/>
      <c r="D217" s="139"/>
      <c r="E217" s="139"/>
      <c r="F217" s="139"/>
      <c r="G217" s="44">
        <f>SUM(G2:G216)</f>
        <v>143736.53999999998</v>
      </c>
      <c r="H217" s="44">
        <f>SUM(H2:H216)</f>
        <v>158110.19399999961</v>
      </c>
      <c r="I217" s="133"/>
      <c r="J217" s="168">
        <f t="shared" ref="J217:M217" si="30">SUM(J2:J216)</f>
        <v>3862759132.8000002</v>
      </c>
      <c r="K217" s="168">
        <f t="shared" si="30"/>
        <v>4171779863.4240003</v>
      </c>
      <c r="L217" s="168"/>
      <c r="M217" s="168">
        <f t="shared" si="30"/>
        <v>505952620.80000001</v>
      </c>
    </row>
    <row r="218" spans="1:13" x14ac:dyDescent="0.25">
      <c r="H218" s="134"/>
    </row>
  </sheetData>
  <mergeCells count="1">
    <mergeCell ref="A217:F21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00016-CDDD-42A3-B3D8-AD5ADDE8DDBB}">
  <dimension ref="A1:M178"/>
  <sheetViews>
    <sheetView topLeftCell="A152" zoomScale="130" zoomScaleNormal="130" workbookViewId="0">
      <selection activeCell="J178" sqref="J178:K178"/>
    </sheetView>
  </sheetViews>
  <sheetFormatPr defaultRowHeight="15" x14ac:dyDescent="0.25"/>
  <cols>
    <col min="1" max="1" width="4.140625" style="1" customWidth="1"/>
    <col min="2" max="2" width="6.7109375" style="1" customWidth="1"/>
    <col min="3" max="3" width="6.28515625" style="1" customWidth="1"/>
    <col min="4" max="5" width="6.7109375" style="1" customWidth="1"/>
    <col min="6" max="6" width="5.5703125" style="1" customWidth="1"/>
    <col min="7" max="8" width="6.5703125" style="11" customWidth="1"/>
    <col min="9" max="9" width="6.85546875" style="173" customWidth="1"/>
    <col min="10" max="10" width="13" style="173" customWidth="1"/>
    <col min="11" max="11" width="11.140625" style="173" customWidth="1"/>
    <col min="12" max="12" width="7.42578125" style="173" customWidth="1"/>
    <col min="13" max="13" width="11.42578125" style="173" customWidth="1"/>
  </cols>
  <sheetData>
    <row r="1" spans="1:13" ht="59.25" customHeight="1" x14ac:dyDescent="0.25">
      <c r="A1" s="162" t="s">
        <v>1</v>
      </c>
      <c r="B1" s="163" t="s">
        <v>0</v>
      </c>
      <c r="C1" s="163" t="s">
        <v>3</v>
      </c>
      <c r="D1" s="164" t="s">
        <v>2</v>
      </c>
      <c r="E1" s="163" t="s">
        <v>16</v>
      </c>
      <c r="F1" s="163" t="s">
        <v>125</v>
      </c>
      <c r="G1" s="163" t="s">
        <v>126</v>
      </c>
      <c r="H1" s="163" t="s">
        <v>4</v>
      </c>
      <c r="I1" s="170" t="s">
        <v>133</v>
      </c>
      <c r="J1" s="170" t="s">
        <v>128</v>
      </c>
      <c r="K1" s="170" t="s">
        <v>129</v>
      </c>
      <c r="L1" s="170" t="s">
        <v>130</v>
      </c>
      <c r="M1" s="170" t="s">
        <v>131</v>
      </c>
    </row>
    <row r="2" spans="1:13" x14ac:dyDescent="0.25">
      <c r="A2" s="124">
        <v>1</v>
      </c>
      <c r="B2" s="124" t="s">
        <v>100</v>
      </c>
      <c r="C2" s="124" t="s">
        <v>101</v>
      </c>
      <c r="D2" s="124" t="s">
        <v>26</v>
      </c>
      <c r="E2" s="127">
        <v>757</v>
      </c>
      <c r="F2" s="127">
        <v>49.62</v>
      </c>
      <c r="G2" s="127">
        <f>E2+F2</f>
        <v>806.62</v>
      </c>
      <c r="H2" s="127">
        <f>G2*1.1</f>
        <v>887.28200000000004</v>
      </c>
      <c r="I2" s="133">
        <v>25000</v>
      </c>
      <c r="J2" s="171">
        <f>G2*I2</f>
        <v>20165500</v>
      </c>
      <c r="K2" s="171">
        <f>J2*1.08</f>
        <v>21778740</v>
      </c>
      <c r="L2" s="172">
        <f t="shared" ref="L2:L65" si="0">MROUND((K2*0.025/12),500)</f>
        <v>45500</v>
      </c>
      <c r="M2" s="171">
        <f>H2*3200</f>
        <v>2839302.4</v>
      </c>
    </row>
    <row r="3" spans="1:13" x14ac:dyDescent="0.25">
      <c r="A3" s="124">
        <v>2</v>
      </c>
      <c r="B3" s="124" t="s">
        <v>118</v>
      </c>
      <c r="C3" s="124" t="s">
        <v>101</v>
      </c>
      <c r="D3" s="124" t="s">
        <v>26</v>
      </c>
      <c r="E3" s="127">
        <v>723</v>
      </c>
      <c r="F3" s="127">
        <v>50</v>
      </c>
      <c r="G3" s="127">
        <f t="shared" ref="G3:G66" si="1">E3+F3</f>
        <v>773</v>
      </c>
      <c r="H3" s="127">
        <f>G3*1.1</f>
        <v>850.30000000000007</v>
      </c>
      <c r="I3" s="133">
        <f>I2</f>
        <v>25000</v>
      </c>
      <c r="J3" s="171">
        <f t="shared" ref="J3:J66" si="2">G3*I3</f>
        <v>19325000</v>
      </c>
      <c r="K3" s="171">
        <f t="shared" ref="K3:K66" si="3">J3*1.08</f>
        <v>20871000</v>
      </c>
      <c r="L3" s="172">
        <f t="shared" ref="L3:L66" si="4">MROUND((K3*0.025/12),500)</f>
        <v>43500</v>
      </c>
      <c r="M3" s="171">
        <f t="shared" ref="M3:M66" si="5">H3*3200</f>
        <v>2720960</v>
      </c>
    </row>
    <row r="4" spans="1:13" x14ac:dyDescent="0.25">
      <c r="A4" s="124">
        <v>3</v>
      </c>
      <c r="B4" s="124" t="s">
        <v>104</v>
      </c>
      <c r="C4" s="124" t="s">
        <v>71</v>
      </c>
      <c r="D4" s="124" t="s">
        <v>26</v>
      </c>
      <c r="E4" s="127">
        <v>757</v>
      </c>
      <c r="F4" s="127">
        <v>49.62</v>
      </c>
      <c r="G4" s="127">
        <f t="shared" si="1"/>
        <v>806.62</v>
      </c>
      <c r="H4" s="127">
        <f t="shared" ref="H4:H67" si="6">G4*1.1</f>
        <v>887.28200000000004</v>
      </c>
      <c r="I4" s="133">
        <f t="shared" ref="I4:I67" si="7">I3</f>
        <v>25000</v>
      </c>
      <c r="J4" s="171">
        <f t="shared" si="2"/>
        <v>20165500</v>
      </c>
      <c r="K4" s="171">
        <f t="shared" si="3"/>
        <v>21778740</v>
      </c>
      <c r="L4" s="172">
        <f t="shared" si="4"/>
        <v>45500</v>
      </c>
      <c r="M4" s="171">
        <f t="shared" si="5"/>
        <v>2839302.4</v>
      </c>
    </row>
    <row r="5" spans="1:13" x14ac:dyDescent="0.25">
      <c r="A5" s="124">
        <v>4</v>
      </c>
      <c r="B5" s="124" t="s">
        <v>72</v>
      </c>
      <c r="C5" s="124" t="s">
        <v>71</v>
      </c>
      <c r="D5" s="124" t="s">
        <v>26</v>
      </c>
      <c r="E5" s="127">
        <v>723</v>
      </c>
      <c r="F5" s="127">
        <v>50</v>
      </c>
      <c r="G5" s="127">
        <f t="shared" si="1"/>
        <v>773</v>
      </c>
      <c r="H5" s="127">
        <f t="shared" si="6"/>
        <v>850.30000000000007</v>
      </c>
      <c r="I5" s="133">
        <f>I4</f>
        <v>25000</v>
      </c>
      <c r="J5" s="171">
        <f t="shared" si="2"/>
        <v>19325000</v>
      </c>
      <c r="K5" s="171">
        <f t="shared" si="3"/>
        <v>20871000</v>
      </c>
      <c r="L5" s="172">
        <f t="shared" si="4"/>
        <v>43500</v>
      </c>
      <c r="M5" s="171">
        <f t="shared" si="5"/>
        <v>2720960</v>
      </c>
    </row>
    <row r="6" spans="1:13" x14ac:dyDescent="0.25">
      <c r="A6" s="124">
        <v>5</v>
      </c>
      <c r="B6" s="124" t="s">
        <v>80</v>
      </c>
      <c r="C6" s="124" t="s">
        <v>74</v>
      </c>
      <c r="D6" s="124" t="s">
        <v>26</v>
      </c>
      <c r="E6" s="127">
        <v>757</v>
      </c>
      <c r="F6" s="127">
        <v>49.62</v>
      </c>
      <c r="G6" s="127">
        <f t="shared" si="1"/>
        <v>806.62</v>
      </c>
      <c r="H6" s="127">
        <f t="shared" si="6"/>
        <v>887.28200000000004</v>
      </c>
      <c r="I6" s="133">
        <f>I5</f>
        <v>25000</v>
      </c>
      <c r="J6" s="171">
        <f t="shared" si="2"/>
        <v>20165500</v>
      </c>
      <c r="K6" s="171">
        <f t="shared" si="3"/>
        <v>21778740</v>
      </c>
      <c r="L6" s="172">
        <f t="shared" si="4"/>
        <v>45500</v>
      </c>
      <c r="M6" s="171">
        <f t="shared" si="5"/>
        <v>2839302.4</v>
      </c>
    </row>
    <row r="7" spans="1:13" x14ac:dyDescent="0.25">
      <c r="A7" s="124">
        <v>6</v>
      </c>
      <c r="B7" s="124" t="s">
        <v>81</v>
      </c>
      <c r="C7" s="124" t="s">
        <v>74</v>
      </c>
      <c r="D7" s="124" t="s">
        <v>26</v>
      </c>
      <c r="E7" s="127">
        <v>723</v>
      </c>
      <c r="F7" s="127">
        <v>50</v>
      </c>
      <c r="G7" s="127">
        <f t="shared" si="1"/>
        <v>773</v>
      </c>
      <c r="H7" s="127">
        <f t="shared" si="6"/>
        <v>850.30000000000007</v>
      </c>
      <c r="I7" s="133">
        <f t="shared" ref="I7:I8" si="8">I6</f>
        <v>25000</v>
      </c>
      <c r="J7" s="171">
        <f t="shared" si="2"/>
        <v>19325000</v>
      </c>
      <c r="K7" s="171">
        <f t="shared" si="3"/>
        <v>20871000</v>
      </c>
      <c r="L7" s="172">
        <f t="shared" si="4"/>
        <v>43500</v>
      </c>
      <c r="M7" s="171">
        <f t="shared" si="5"/>
        <v>2720960</v>
      </c>
    </row>
    <row r="8" spans="1:13" x14ac:dyDescent="0.25">
      <c r="A8" s="124">
        <v>7</v>
      </c>
      <c r="B8" s="124" t="s">
        <v>84</v>
      </c>
      <c r="C8" s="124" t="s">
        <v>75</v>
      </c>
      <c r="D8" s="124" t="s">
        <v>26</v>
      </c>
      <c r="E8" s="127">
        <v>757</v>
      </c>
      <c r="F8" s="127">
        <v>49.62</v>
      </c>
      <c r="G8" s="127">
        <f t="shared" si="1"/>
        <v>806.62</v>
      </c>
      <c r="H8" s="127">
        <f t="shared" si="6"/>
        <v>887.28200000000004</v>
      </c>
      <c r="I8" s="133">
        <f t="shared" si="8"/>
        <v>25000</v>
      </c>
      <c r="J8" s="171">
        <f t="shared" si="2"/>
        <v>20165500</v>
      </c>
      <c r="K8" s="171">
        <f t="shared" si="3"/>
        <v>21778740</v>
      </c>
      <c r="L8" s="172">
        <f t="shared" si="4"/>
        <v>45500</v>
      </c>
      <c r="M8" s="171">
        <f t="shared" si="5"/>
        <v>2839302.4</v>
      </c>
    </row>
    <row r="9" spans="1:13" x14ac:dyDescent="0.25">
      <c r="A9" s="124">
        <v>8</v>
      </c>
      <c r="B9" s="124" t="s">
        <v>85</v>
      </c>
      <c r="C9" s="124" t="s">
        <v>75</v>
      </c>
      <c r="D9" s="124" t="s">
        <v>26</v>
      </c>
      <c r="E9" s="127">
        <v>723</v>
      </c>
      <c r="F9" s="127">
        <v>50</v>
      </c>
      <c r="G9" s="127">
        <f t="shared" si="1"/>
        <v>773</v>
      </c>
      <c r="H9" s="127">
        <f t="shared" si="6"/>
        <v>850.30000000000007</v>
      </c>
      <c r="I9" s="133">
        <f>I8</f>
        <v>25000</v>
      </c>
      <c r="J9" s="171">
        <f t="shared" si="2"/>
        <v>19325000</v>
      </c>
      <c r="K9" s="171">
        <f t="shared" si="3"/>
        <v>20871000</v>
      </c>
      <c r="L9" s="172">
        <f t="shared" si="4"/>
        <v>43500</v>
      </c>
      <c r="M9" s="171">
        <f t="shared" si="5"/>
        <v>2720960</v>
      </c>
    </row>
    <row r="10" spans="1:13" x14ac:dyDescent="0.25">
      <c r="A10" s="124">
        <v>9</v>
      </c>
      <c r="B10" s="124" t="s">
        <v>88</v>
      </c>
      <c r="C10" s="124" t="s">
        <v>76</v>
      </c>
      <c r="D10" s="124" t="s">
        <v>26</v>
      </c>
      <c r="E10" s="127">
        <v>757</v>
      </c>
      <c r="F10" s="127">
        <v>49.62</v>
      </c>
      <c r="G10" s="127">
        <f t="shared" si="1"/>
        <v>806.62</v>
      </c>
      <c r="H10" s="127">
        <f t="shared" si="6"/>
        <v>887.28200000000004</v>
      </c>
      <c r="I10" s="133">
        <f t="shared" ref="I10" si="9">I9</f>
        <v>25000</v>
      </c>
      <c r="J10" s="171">
        <f t="shared" si="2"/>
        <v>20165500</v>
      </c>
      <c r="K10" s="171">
        <f t="shared" si="3"/>
        <v>21778740</v>
      </c>
      <c r="L10" s="172">
        <f t="shared" si="4"/>
        <v>45500</v>
      </c>
      <c r="M10" s="171">
        <f t="shared" si="5"/>
        <v>2839302.4</v>
      </c>
    </row>
    <row r="11" spans="1:13" x14ac:dyDescent="0.25">
      <c r="A11" s="124">
        <v>10</v>
      </c>
      <c r="B11" s="124" t="s">
        <v>89</v>
      </c>
      <c r="C11" s="124" t="s">
        <v>76</v>
      </c>
      <c r="D11" s="124" t="s">
        <v>26</v>
      </c>
      <c r="E11" s="127">
        <v>723</v>
      </c>
      <c r="F11" s="127">
        <v>50</v>
      </c>
      <c r="G11" s="127">
        <f t="shared" si="1"/>
        <v>773</v>
      </c>
      <c r="H11" s="127">
        <f t="shared" si="6"/>
        <v>850.30000000000007</v>
      </c>
      <c r="I11" s="133">
        <f t="shared" si="7"/>
        <v>25000</v>
      </c>
      <c r="J11" s="171">
        <f t="shared" si="2"/>
        <v>19325000</v>
      </c>
      <c r="K11" s="171">
        <f t="shared" si="3"/>
        <v>20871000</v>
      </c>
      <c r="L11" s="172">
        <f t="shared" si="4"/>
        <v>43500</v>
      </c>
      <c r="M11" s="171">
        <f t="shared" si="5"/>
        <v>2720960</v>
      </c>
    </row>
    <row r="12" spans="1:13" x14ac:dyDescent="0.25">
      <c r="A12" s="124">
        <v>11</v>
      </c>
      <c r="B12" s="124" t="s">
        <v>92</v>
      </c>
      <c r="C12" s="124" t="s">
        <v>77</v>
      </c>
      <c r="D12" s="124" t="s">
        <v>26</v>
      </c>
      <c r="E12" s="127">
        <v>757</v>
      </c>
      <c r="F12" s="127">
        <v>49.62</v>
      </c>
      <c r="G12" s="127">
        <f t="shared" si="1"/>
        <v>806.62</v>
      </c>
      <c r="H12" s="127">
        <f t="shared" si="6"/>
        <v>887.28200000000004</v>
      </c>
      <c r="I12" s="133">
        <f>I11+120</f>
        <v>25120</v>
      </c>
      <c r="J12" s="171">
        <f t="shared" si="2"/>
        <v>20262294.399999999</v>
      </c>
      <c r="K12" s="171">
        <f t="shared" si="3"/>
        <v>21883277.952</v>
      </c>
      <c r="L12" s="172">
        <f t="shared" si="4"/>
        <v>45500</v>
      </c>
      <c r="M12" s="171">
        <f t="shared" si="5"/>
        <v>2839302.4</v>
      </c>
    </row>
    <row r="13" spans="1:13" x14ac:dyDescent="0.25">
      <c r="A13" s="124">
        <v>12</v>
      </c>
      <c r="B13" s="124" t="s">
        <v>93</v>
      </c>
      <c r="C13" s="124" t="s">
        <v>77</v>
      </c>
      <c r="D13" s="124" t="s">
        <v>26</v>
      </c>
      <c r="E13" s="127">
        <v>723</v>
      </c>
      <c r="F13" s="127">
        <v>50</v>
      </c>
      <c r="G13" s="127">
        <f t="shared" si="1"/>
        <v>773</v>
      </c>
      <c r="H13" s="127">
        <f t="shared" si="6"/>
        <v>850.30000000000007</v>
      </c>
      <c r="I13" s="133">
        <f t="shared" si="7"/>
        <v>25120</v>
      </c>
      <c r="J13" s="171">
        <f t="shared" si="2"/>
        <v>19417760</v>
      </c>
      <c r="K13" s="171">
        <f t="shared" si="3"/>
        <v>20971180.800000001</v>
      </c>
      <c r="L13" s="172">
        <f t="shared" si="4"/>
        <v>43500</v>
      </c>
      <c r="M13" s="171">
        <f t="shared" si="5"/>
        <v>2720960</v>
      </c>
    </row>
    <row r="14" spans="1:13" x14ac:dyDescent="0.25">
      <c r="A14" s="124">
        <v>13</v>
      </c>
      <c r="B14" s="124" t="s">
        <v>115</v>
      </c>
      <c r="C14" s="124" t="s">
        <v>78</v>
      </c>
      <c r="D14" s="124" t="s">
        <v>26</v>
      </c>
      <c r="E14" s="127">
        <v>757</v>
      </c>
      <c r="F14" s="127">
        <v>49.62</v>
      </c>
      <c r="G14" s="127">
        <f t="shared" si="1"/>
        <v>806.62</v>
      </c>
      <c r="H14" s="127">
        <f t="shared" si="6"/>
        <v>887.28200000000004</v>
      </c>
      <c r="I14" s="133">
        <f t="shared" si="7"/>
        <v>25120</v>
      </c>
      <c r="J14" s="171">
        <f t="shared" si="2"/>
        <v>20262294.399999999</v>
      </c>
      <c r="K14" s="171">
        <f t="shared" si="3"/>
        <v>21883277.952</v>
      </c>
      <c r="L14" s="172">
        <f t="shared" si="4"/>
        <v>45500</v>
      </c>
      <c r="M14" s="171">
        <f t="shared" si="5"/>
        <v>2839302.4</v>
      </c>
    </row>
    <row r="15" spans="1:13" x14ac:dyDescent="0.25">
      <c r="A15" s="124">
        <v>14</v>
      </c>
      <c r="B15" s="124" t="s">
        <v>116</v>
      </c>
      <c r="C15" s="124" t="s">
        <v>78</v>
      </c>
      <c r="D15" s="124" t="s">
        <v>26</v>
      </c>
      <c r="E15" s="127">
        <v>757</v>
      </c>
      <c r="F15" s="127">
        <v>49.62</v>
      </c>
      <c r="G15" s="127">
        <f t="shared" si="1"/>
        <v>806.62</v>
      </c>
      <c r="H15" s="127">
        <f t="shared" si="6"/>
        <v>887.28200000000004</v>
      </c>
      <c r="I15" s="133">
        <f t="shared" si="7"/>
        <v>25120</v>
      </c>
      <c r="J15" s="171">
        <f t="shared" si="2"/>
        <v>20262294.399999999</v>
      </c>
      <c r="K15" s="171">
        <f t="shared" si="3"/>
        <v>21883277.952</v>
      </c>
      <c r="L15" s="172">
        <f t="shared" si="4"/>
        <v>45500</v>
      </c>
      <c r="M15" s="171">
        <f t="shared" si="5"/>
        <v>2839302.4</v>
      </c>
    </row>
    <row r="16" spans="1:13" x14ac:dyDescent="0.25">
      <c r="A16" s="124">
        <v>15</v>
      </c>
      <c r="B16" s="124" t="s">
        <v>117</v>
      </c>
      <c r="C16" s="124" t="s">
        <v>78</v>
      </c>
      <c r="D16" s="124" t="s">
        <v>26</v>
      </c>
      <c r="E16" s="127">
        <v>723</v>
      </c>
      <c r="F16" s="127">
        <v>50</v>
      </c>
      <c r="G16" s="127">
        <f t="shared" si="1"/>
        <v>773</v>
      </c>
      <c r="H16" s="127">
        <f t="shared" si="6"/>
        <v>850.30000000000007</v>
      </c>
      <c r="I16" s="133">
        <f>I15</f>
        <v>25120</v>
      </c>
      <c r="J16" s="171">
        <f t="shared" si="2"/>
        <v>19417760</v>
      </c>
      <c r="K16" s="171">
        <f t="shared" si="3"/>
        <v>20971180.800000001</v>
      </c>
      <c r="L16" s="172">
        <f t="shared" si="4"/>
        <v>43500</v>
      </c>
      <c r="M16" s="171">
        <f t="shared" si="5"/>
        <v>2720960</v>
      </c>
    </row>
    <row r="17" spans="1:13" x14ac:dyDescent="0.25">
      <c r="A17" s="124">
        <v>16</v>
      </c>
      <c r="B17" s="124" t="s">
        <v>119</v>
      </c>
      <c r="C17" s="124" t="s">
        <v>78</v>
      </c>
      <c r="D17" s="124" t="s">
        <v>26</v>
      </c>
      <c r="E17" s="127">
        <v>723</v>
      </c>
      <c r="F17" s="127">
        <v>50</v>
      </c>
      <c r="G17" s="127">
        <f t="shared" si="1"/>
        <v>773</v>
      </c>
      <c r="H17" s="127">
        <f t="shared" si="6"/>
        <v>850.30000000000007</v>
      </c>
      <c r="I17" s="133">
        <f t="shared" ref="I17" si="10">I16</f>
        <v>25120</v>
      </c>
      <c r="J17" s="171">
        <f t="shared" si="2"/>
        <v>19417760</v>
      </c>
      <c r="K17" s="171">
        <f t="shared" si="3"/>
        <v>20971180.800000001</v>
      </c>
      <c r="L17" s="172">
        <f t="shared" si="4"/>
        <v>43500</v>
      </c>
      <c r="M17" s="171">
        <f t="shared" si="5"/>
        <v>2720960</v>
      </c>
    </row>
    <row r="18" spans="1:13" x14ac:dyDescent="0.25">
      <c r="A18" s="124">
        <v>17</v>
      </c>
      <c r="B18" s="124">
        <v>101</v>
      </c>
      <c r="C18" s="124">
        <v>1</v>
      </c>
      <c r="D18" s="124" t="s">
        <v>48</v>
      </c>
      <c r="E18" s="127">
        <v>1450</v>
      </c>
      <c r="F18" s="127">
        <v>142</v>
      </c>
      <c r="G18" s="127">
        <f t="shared" si="1"/>
        <v>1592</v>
      </c>
      <c r="H18" s="127">
        <f t="shared" si="6"/>
        <v>1751.2</v>
      </c>
      <c r="I18" s="133">
        <f>I17+120</f>
        <v>25240</v>
      </c>
      <c r="J18" s="171">
        <f t="shared" si="2"/>
        <v>40182080</v>
      </c>
      <c r="K18" s="171">
        <f t="shared" si="3"/>
        <v>43396646.400000006</v>
      </c>
      <c r="L18" s="172">
        <f t="shared" si="4"/>
        <v>90500</v>
      </c>
      <c r="M18" s="171">
        <f t="shared" si="5"/>
        <v>5603840</v>
      </c>
    </row>
    <row r="19" spans="1:13" x14ac:dyDescent="0.25">
      <c r="A19" s="124">
        <v>18</v>
      </c>
      <c r="B19" s="124">
        <v>102</v>
      </c>
      <c r="C19" s="124">
        <v>1</v>
      </c>
      <c r="D19" s="124" t="s">
        <v>26</v>
      </c>
      <c r="E19" s="127">
        <v>756.6</v>
      </c>
      <c r="F19" s="127">
        <v>50</v>
      </c>
      <c r="G19" s="127">
        <f t="shared" si="1"/>
        <v>806.6</v>
      </c>
      <c r="H19" s="127">
        <f t="shared" si="6"/>
        <v>887.2600000000001</v>
      </c>
      <c r="I19" s="133">
        <f t="shared" si="7"/>
        <v>25240</v>
      </c>
      <c r="J19" s="171">
        <f t="shared" si="2"/>
        <v>20358584</v>
      </c>
      <c r="K19" s="171">
        <f t="shared" si="3"/>
        <v>21987270.720000003</v>
      </c>
      <c r="L19" s="172">
        <f t="shared" si="4"/>
        <v>46000</v>
      </c>
      <c r="M19" s="171">
        <f t="shared" si="5"/>
        <v>2839232.0000000005</v>
      </c>
    </row>
    <row r="20" spans="1:13" x14ac:dyDescent="0.25">
      <c r="A20" s="124">
        <v>19</v>
      </c>
      <c r="B20" s="124">
        <v>103</v>
      </c>
      <c r="C20" s="124">
        <v>1</v>
      </c>
      <c r="D20" s="124" t="s">
        <v>26</v>
      </c>
      <c r="E20" s="127">
        <v>757</v>
      </c>
      <c r="F20" s="127">
        <v>50</v>
      </c>
      <c r="G20" s="127">
        <f t="shared" si="1"/>
        <v>807</v>
      </c>
      <c r="H20" s="127">
        <f t="shared" si="6"/>
        <v>887.7</v>
      </c>
      <c r="I20" s="133">
        <f t="shared" si="7"/>
        <v>25240</v>
      </c>
      <c r="J20" s="171">
        <f t="shared" si="2"/>
        <v>20368680</v>
      </c>
      <c r="K20" s="171">
        <f t="shared" si="3"/>
        <v>21998174.400000002</v>
      </c>
      <c r="L20" s="172">
        <f t="shared" si="4"/>
        <v>46000</v>
      </c>
      <c r="M20" s="171">
        <f t="shared" si="5"/>
        <v>2840640</v>
      </c>
    </row>
    <row r="21" spans="1:13" x14ac:dyDescent="0.25">
      <c r="A21" s="124">
        <v>20</v>
      </c>
      <c r="B21" s="124">
        <v>201</v>
      </c>
      <c r="C21" s="124">
        <v>2</v>
      </c>
      <c r="D21" s="124" t="s">
        <v>48</v>
      </c>
      <c r="E21" s="127">
        <v>1450</v>
      </c>
      <c r="F21" s="127">
        <v>142</v>
      </c>
      <c r="G21" s="127">
        <f t="shared" si="1"/>
        <v>1592</v>
      </c>
      <c r="H21" s="127">
        <f t="shared" si="6"/>
        <v>1751.2</v>
      </c>
      <c r="I21" s="133">
        <f>I20+120</f>
        <v>25360</v>
      </c>
      <c r="J21" s="171">
        <f t="shared" si="2"/>
        <v>40373120</v>
      </c>
      <c r="K21" s="171">
        <f t="shared" si="3"/>
        <v>43602969.600000001</v>
      </c>
      <c r="L21" s="172">
        <f t="shared" si="4"/>
        <v>91000</v>
      </c>
      <c r="M21" s="171">
        <f t="shared" si="5"/>
        <v>5603840</v>
      </c>
    </row>
    <row r="22" spans="1:13" x14ac:dyDescent="0.25">
      <c r="A22" s="124">
        <v>21</v>
      </c>
      <c r="B22" s="124">
        <v>202</v>
      </c>
      <c r="C22" s="124">
        <v>2</v>
      </c>
      <c r="D22" s="124" t="s">
        <v>26</v>
      </c>
      <c r="E22" s="127">
        <v>756.6</v>
      </c>
      <c r="F22" s="127">
        <v>50</v>
      </c>
      <c r="G22" s="127">
        <f t="shared" si="1"/>
        <v>806.6</v>
      </c>
      <c r="H22" s="127">
        <f t="shared" si="6"/>
        <v>887.2600000000001</v>
      </c>
      <c r="I22" s="133">
        <f t="shared" si="7"/>
        <v>25360</v>
      </c>
      <c r="J22" s="171">
        <f t="shared" si="2"/>
        <v>20455376</v>
      </c>
      <c r="K22" s="171">
        <f t="shared" si="3"/>
        <v>22091806.080000002</v>
      </c>
      <c r="L22" s="172">
        <f t="shared" si="4"/>
        <v>46000</v>
      </c>
      <c r="M22" s="171">
        <f t="shared" si="5"/>
        <v>2839232.0000000005</v>
      </c>
    </row>
    <row r="23" spans="1:13" x14ac:dyDescent="0.25">
      <c r="A23" s="124">
        <v>22</v>
      </c>
      <c r="B23" s="124">
        <v>203</v>
      </c>
      <c r="C23" s="124">
        <v>2</v>
      </c>
      <c r="D23" s="124" t="s">
        <v>26</v>
      </c>
      <c r="E23" s="127">
        <v>757</v>
      </c>
      <c r="F23" s="127">
        <v>50</v>
      </c>
      <c r="G23" s="127">
        <f t="shared" si="1"/>
        <v>807</v>
      </c>
      <c r="H23" s="127">
        <f t="shared" si="6"/>
        <v>887.7</v>
      </c>
      <c r="I23" s="133">
        <f t="shared" si="7"/>
        <v>25360</v>
      </c>
      <c r="J23" s="171">
        <f t="shared" si="2"/>
        <v>20465520</v>
      </c>
      <c r="K23" s="171">
        <f t="shared" si="3"/>
        <v>22102761.600000001</v>
      </c>
      <c r="L23" s="172">
        <f t="shared" si="4"/>
        <v>46000</v>
      </c>
      <c r="M23" s="171">
        <f t="shared" si="5"/>
        <v>2840640</v>
      </c>
    </row>
    <row r="24" spans="1:13" x14ac:dyDescent="0.25">
      <c r="A24" s="124">
        <v>23</v>
      </c>
      <c r="B24" s="124">
        <v>204</v>
      </c>
      <c r="C24" s="124">
        <v>2</v>
      </c>
      <c r="D24" s="124" t="s">
        <v>26</v>
      </c>
      <c r="E24" s="127">
        <v>723</v>
      </c>
      <c r="F24" s="127">
        <v>50</v>
      </c>
      <c r="G24" s="127">
        <f t="shared" si="1"/>
        <v>773</v>
      </c>
      <c r="H24" s="127">
        <f t="shared" si="6"/>
        <v>850.30000000000007</v>
      </c>
      <c r="I24" s="133">
        <f>I23</f>
        <v>25360</v>
      </c>
      <c r="J24" s="171">
        <f t="shared" si="2"/>
        <v>19603280</v>
      </c>
      <c r="K24" s="171">
        <f t="shared" si="3"/>
        <v>21171542.400000002</v>
      </c>
      <c r="L24" s="172">
        <f t="shared" si="4"/>
        <v>44000</v>
      </c>
      <c r="M24" s="171">
        <f t="shared" si="5"/>
        <v>2720960</v>
      </c>
    </row>
    <row r="25" spans="1:13" x14ac:dyDescent="0.25">
      <c r="A25" s="124">
        <v>24</v>
      </c>
      <c r="B25" s="124">
        <v>205</v>
      </c>
      <c r="C25" s="124">
        <v>2</v>
      </c>
      <c r="D25" s="124" t="s">
        <v>26</v>
      </c>
      <c r="E25" s="127">
        <v>723</v>
      </c>
      <c r="F25" s="127">
        <v>50</v>
      </c>
      <c r="G25" s="127">
        <f t="shared" si="1"/>
        <v>773</v>
      </c>
      <c r="H25" s="127">
        <f t="shared" si="6"/>
        <v>850.30000000000007</v>
      </c>
      <c r="I25" s="133">
        <f>I24</f>
        <v>25360</v>
      </c>
      <c r="J25" s="171">
        <f t="shared" si="2"/>
        <v>19603280</v>
      </c>
      <c r="K25" s="171">
        <f t="shared" si="3"/>
        <v>21171542.400000002</v>
      </c>
      <c r="L25" s="172">
        <f t="shared" si="4"/>
        <v>44000</v>
      </c>
      <c r="M25" s="171">
        <f t="shared" si="5"/>
        <v>2720960</v>
      </c>
    </row>
    <row r="26" spans="1:13" x14ac:dyDescent="0.25">
      <c r="A26" s="124">
        <v>25</v>
      </c>
      <c r="B26" s="124">
        <v>301</v>
      </c>
      <c r="C26" s="124">
        <v>3</v>
      </c>
      <c r="D26" s="124" t="s">
        <v>48</v>
      </c>
      <c r="E26" s="127">
        <v>1450</v>
      </c>
      <c r="F26" s="127">
        <v>142</v>
      </c>
      <c r="G26" s="127">
        <f t="shared" si="1"/>
        <v>1592</v>
      </c>
      <c r="H26" s="127">
        <f t="shared" si="6"/>
        <v>1751.2</v>
      </c>
      <c r="I26" s="133">
        <f>I25+120</f>
        <v>25480</v>
      </c>
      <c r="J26" s="171">
        <f t="shared" si="2"/>
        <v>40564160</v>
      </c>
      <c r="K26" s="171">
        <f t="shared" si="3"/>
        <v>43809292.800000004</v>
      </c>
      <c r="L26" s="172">
        <f t="shared" si="4"/>
        <v>91500</v>
      </c>
      <c r="M26" s="171">
        <f t="shared" si="5"/>
        <v>5603840</v>
      </c>
    </row>
    <row r="27" spans="1:13" x14ac:dyDescent="0.25">
      <c r="A27" s="124">
        <v>26</v>
      </c>
      <c r="B27" s="124">
        <v>302</v>
      </c>
      <c r="C27" s="124">
        <v>3</v>
      </c>
      <c r="D27" s="124" t="s">
        <v>26</v>
      </c>
      <c r="E27" s="127">
        <v>756.6</v>
      </c>
      <c r="F27" s="127">
        <v>50</v>
      </c>
      <c r="G27" s="127">
        <f t="shared" si="1"/>
        <v>806.6</v>
      </c>
      <c r="H27" s="127">
        <f t="shared" si="6"/>
        <v>887.2600000000001</v>
      </c>
      <c r="I27" s="133">
        <f t="shared" si="7"/>
        <v>25480</v>
      </c>
      <c r="J27" s="171">
        <f t="shared" si="2"/>
        <v>20552168</v>
      </c>
      <c r="K27" s="171">
        <f t="shared" si="3"/>
        <v>22196341.440000001</v>
      </c>
      <c r="L27" s="172">
        <f t="shared" si="4"/>
        <v>46000</v>
      </c>
      <c r="M27" s="171">
        <f t="shared" si="5"/>
        <v>2839232.0000000005</v>
      </c>
    </row>
    <row r="28" spans="1:13" x14ac:dyDescent="0.25">
      <c r="A28" s="124">
        <v>27</v>
      </c>
      <c r="B28" s="124">
        <v>303</v>
      </c>
      <c r="C28" s="124">
        <v>3</v>
      </c>
      <c r="D28" s="124" t="s">
        <v>26</v>
      </c>
      <c r="E28" s="127">
        <v>757</v>
      </c>
      <c r="F28" s="127">
        <v>50</v>
      </c>
      <c r="G28" s="127">
        <f t="shared" si="1"/>
        <v>807</v>
      </c>
      <c r="H28" s="127">
        <f t="shared" si="6"/>
        <v>887.7</v>
      </c>
      <c r="I28" s="133">
        <f t="shared" si="7"/>
        <v>25480</v>
      </c>
      <c r="J28" s="171">
        <f t="shared" si="2"/>
        <v>20562360</v>
      </c>
      <c r="K28" s="171">
        <f t="shared" si="3"/>
        <v>22207348.800000001</v>
      </c>
      <c r="L28" s="172">
        <f t="shared" si="4"/>
        <v>46500</v>
      </c>
      <c r="M28" s="171">
        <f t="shared" si="5"/>
        <v>2840640</v>
      </c>
    </row>
    <row r="29" spans="1:13" x14ac:dyDescent="0.25">
      <c r="A29" s="124">
        <v>28</v>
      </c>
      <c r="B29" s="124">
        <v>304</v>
      </c>
      <c r="C29" s="124">
        <v>3</v>
      </c>
      <c r="D29" s="124" t="s">
        <v>26</v>
      </c>
      <c r="E29" s="127">
        <v>723</v>
      </c>
      <c r="F29" s="127">
        <v>50</v>
      </c>
      <c r="G29" s="127">
        <f t="shared" si="1"/>
        <v>773</v>
      </c>
      <c r="H29" s="127">
        <f t="shared" si="6"/>
        <v>850.30000000000007</v>
      </c>
      <c r="I29" s="133">
        <f>I28</f>
        <v>25480</v>
      </c>
      <c r="J29" s="171">
        <f t="shared" si="2"/>
        <v>19696040</v>
      </c>
      <c r="K29" s="171">
        <f t="shared" si="3"/>
        <v>21271723.200000003</v>
      </c>
      <c r="L29" s="172">
        <f t="shared" si="4"/>
        <v>44500</v>
      </c>
      <c r="M29" s="171">
        <f t="shared" si="5"/>
        <v>2720960</v>
      </c>
    </row>
    <row r="30" spans="1:13" x14ac:dyDescent="0.25">
      <c r="A30" s="124">
        <v>29</v>
      </c>
      <c r="B30" s="124">
        <v>305</v>
      </c>
      <c r="C30" s="124">
        <v>3</v>
      </c>
      <c r="D30" s="124" t="s">
        <v>26</v>
      </c>
      <c r="E30" s="127">
        <v>723</v>
      </c>
      <c r="F30" s="127">
        <v>50</v>
      </c>
      <c r="G30" s="127">
        <f t="shared" si="1"/>
        <v>773</v>
      </c>
      <c r="H30" s="127">
        <f t="shared" si="6"/>
        <v>850.30000000000007</v>
      </c>
      <c r="I30" s="133">
        <f>I29</f>
        <v>25480</v>
      </c>
      <c r="J30" s="171">
        <f t="shared" si="2"/>
        <v>19696040</v>
      </c>
      <c r="K30" s="171">
        <f t="shared" si="3"/>
        <v>21271723.200000003</v>
      </c>
      <c r="L30" s="172">
        <f t="shared" si="4"/>
        <v>44500</v>
      </c>
      <c r="M30" s="171">
        <f t="shared" si="5"/>
        <v>2720960</v>
      </c>
    </row>
    <row r="31" spans="1:13" x14ac:dyDescent="0.25">
      <c r="A31" s="124">
        <v>30</v>
      </c>
      <c r="B31" s="124">
        <v>401</v>
      </c>
      <c r="C31" s="124">
        <v>4</v>
      </c>
      <c r="D31" s="124" t="s">
        <v>48</v>
      </c>
      <c r="E31" s="127">
        <v>1450</v>
      </c>
      <c r="F31" s="127">
        <v>142</v>
      </c>
      <c r="G31" s="127">
        <f t="shared" si="1"/>
        <v>1592</v>
      </c>
      <c r="H31" s="127">
        <f t="shared" si="6"/>
        <v>1751.2</v>
      </c>
      <c r="I31" s="133">
        <f>I30+120</f>
        <v>25600</v>
      </c>
      <c r="J31" s="171">
        <f t="shared" si="2"/>
        <v>40755200</v>
      </c>
      <c r="K31" s="171">
        <f t="shared" si="3"/>
        <v>44015616</v>
      </c>
      <c r="L31" s="172">
        <f t="shared" si="4"/>
        <v>91500</v>
      </c>
      <c r="M31" s="171">
        <f t="shared" si="5"/>
        <v>5603840</v>
      </c>
    </row>
    <row r="32" spans="1:13" x14ac:dyDescent="0.25">
      <c r="A32" s="124">
        <v>31</v>
      </c>
      <c r="B32" s="124">
        <v>402</v>
      </c>
      <c r="C32" s="124">
        <v>4</v>
      </c>
      <c r="D32" s="124" t="s">
        <v>26</v>
      </c>
      <c r="E32" s="127">
        <v>756.6</v>
      </c>
      <c r="F32" s="127">
        <v>50</v>
      </c>
      <c r="G32" s="127">
        <f t="shared" si="1"/>
        <v>806.6</v>
      </c>
      <c r="H32" s="127">
        <f t="shared" si="6"/>
        <v>887.2600000000001</v>
      </c>
      <c r="I32" s="133">
        <f t="shared" si="7"/>
        <v>25600</v>
      </c>
      <c r="J32" s="171">
        <f t="shared" si="2"/>
        <v>20648960</v>
      </c>
      <c r="K32" s="171">
        <f t="shared" si="3"/>
        <v>22300876.800000001</v>
      </c>
      <c r="L32" s="172">
        <f t="shared" si="4"/>
        <v>46500</v>
      </c>
      <c r="M32" s="171">
        <f t="shared" si="5"/>
        <v>2839232.0000000005</v>
      </c>
    </row>
    <row r="33" spans="1:13" x14ac:dyDescent="0.25">
      <c r="A33" s="124">
        <v>32</v>
      </c>
      <c r="B33" s="124">
        <v>403</v>
      </c>
      <c r="C33" s="124">
        <v>4</v>
      </c>
      <c r="D33" s="124" t="s">
        <v>26</v>
      </c>
      <c r="E33" s="127">
        <v>757</v>
      </c>
      <c r="F33" s="127">
        <v>50</v>
      </c>
      <c r="G33" s="127">
        <f t="shared" si="1"/>
        <v>807</v>
      </c>
      <c r="H33" s="127">
        <f t="shared" si="6"/>
        <v>887.7</v>
      </c>
      <c r="I33" s="133">
        <f t="shared" si="7"/>
        <v>25600</v>
      </c>
      <c r="J33" s="171">
        <f t="shared" si="2"/>
        <v>20659200</v>
      </c>
      <c r="K33" s="171">
        <f t="shared" si="3"/>
        <v>22311936</v>
      </c>
      <c r="L33" s="172">
        <f t="shared" si="4"/>
        <v>46500</v>
      </c>
      <c r="M33" s="171">
        <f t="shared" si="5"/>
        <v>2840640</v>
      </c>
    </row>
    <row r="34" spans="1:13" x14ac:dyDescent="0.25">
      <c r="A34" s="124">
        <v>33</v>
      </c>
      <c r="B34" s="124">
        <v>404</v>
      </c>
      <c r="C34" s="124">
        <v>4</v>
      </c>
      <c r="D34" s="124" t="s">
        <v>26</v>
      </c>
      <c r="E34" s="127">
        <v>723</v>
      </c>
      <c r="F34" s="127">
        <v>50</v>
      </c>
      <c r="G34" s="127">
        <f t="shared" si="1"/>
        <v>773</v>
      </c>
      <c r="H34" s="127">
        <f t="shared" si="6"/>
        <v>850.30000000000007</v>
      </c>
      <c r="I34" s="133">
        <f>I33</f>
        <v>25600</v>
      </c>
      <c r="J34" s="171">
        <f t="shared" si="2"/>
        <v>19788800</v>
      </c>
      <c r="K34" s="171">
        <f t="shared" si="3"/>
        <v>21371904</v>
      </c>
      <c r="L34" s="172">
        <f t="shared" si="4"/>
        <v>44500</v>
      </c>
      <c r="M34" s="171">
        <f t="shared" si="5"/>
        <v>2720960</v>
      </c>
    </row>
    <row r="35" spans="1:13" x14ac:dyDescent="0.25">
      <c r="A35" s="124">
        <v>34</v>
      </c>
      <c r="B35" s="124">
        <v>405</v>
      </c>
      <c r="C35" s="124">
        <v>4</v>
      </c>
      <c r="D35" s="124" t="s">
        <v>26</v>
      </c>
      <c r="E35" s="127">
        <v>723</v>
      </c>
      <c r="F35" s="127">
        <v>50</v>
      </c>
      <c r="G35" s="127">
        <f t="shared" si="1"/>
        <v>773</v>
      </c>
      <c r="H35" s="127">
        <f t="shared" si="6"/>
        <v>850.30000000000007</v>
      </c>
      <c r="I35" s="133">
        <f>I34</f>
        <v>25600</v>
      </c>
      <c r="J35" s="171">
        <f t="shared" si="2"/>
        <v>19788800</v>
      </c>
      <c r="K35" s="171">
        <f t="shared" si="3"/>
        <v>21371904</v>
      </c>
      <c r="L35" s="172">
        <f t="shared" si="4"/>
        <v>44500</v>
      </c>
      <c r="M35" s="171">
        <f t="shared" si="5"/>
        <v>2720960</v>
      </c>
    </row>
    <row r="36" spans="1:13" x14ac:dyDescent="0.25">
      <c r="A36" s="124">
        <v>35</v>
      </c>
      <c r="B36" s="124">
        <v>501</v>
      </c>
      <c r="C36" s="124">
        <v>5</v>
      </c>
      <c r="D36" s="124" t="s">
        <v>48</v>
      </c>
      <c r="E36" s="127">
        <v>1450</v>
      </c>
      <c r="F36" s="127">
        <v>142</v>
      </c>
      <c r="G36" s="127">
        <f t="shared" si="1"/>
        <v>1592</v>
      </c>
      <c r="H36" s="127">
        <f t="shared" si="6"/>
        <v>1751.2</v>
      </c>
      <c r="I36" s="133">
        <f>I35+120</f>
        <v>25720</v>
      </c>
      <c r="J36" s="171">
        <f t="shared" si="2"/>
        <v>40946240</v>
      </c>
      <c r="K36" s="171">
        <f t="shared" si="3"/>
        <v>44221939.200000003</v>
      </c>
      <c r="L36" s="172">
        <f t="shared" si="4"/>
        <v>92000</v>
      </c>
      <c r="M36" s="171">
        <f t="shared" si="5"/>
        <v>5603840</v>
      </c>
    </row>
    <row r="37" spans="1:13" x14ac:dyDescent="0.25">
      <c r="A37" s="124">
        <v>36</v>
      </c>
      <c r="B37" s="124">
        <v>502</v>
      </c>
      <c r="C37" s="124">
        <v>5</v>
      </c>
      <c r="D37" s="124" t="s">
        <v>26</v>
      </c>
      <c r="E37" s="127">
        <v>756.6</v>
      </c>
      <c r="F37" s="127">
        <v>50</v>
      </c>
      <c r="G37" s="127">
        <f t="shared" si="1"/>
        <v>806.6</v>
      </c>
      <c r="H37" s="127">
        <f t="shared" si="6"/>
        <v>887.2600000000001</v>
      </c>
      <c r="I37" s="133">
        <f t="shared" si="7"/>
        <v>25720</v>
      </c>
      <c r="J37" s="171">
        <f t="shared" si="2"/>
        <v>20745752</v>
      </c>
      <c r="K37" s="171">
        <f t="shared" si="3"/>
        <v>22405412.16</v>
      </c>
      <c r="L37" s="172">
        <f t="shared" si="4"/>
        <v>46500</v>
      </c>
      <c r="M37" s="171">
        <f t="shared" si="5"/>
        <v>2839232.0000000005</v>
      </c>
    </row>
    <row r="38" spans="1:13" x14ac:dyDescent="0.25">
      <c r="A38" s="124">
        <v>37</v>
      </c>
      <c r="B38" s="124">
        <v>503</v>
      </c>
      <c r="C38" s="124">
        <v>5</v>
      </c>
      <c r="D38" s="124" t="s">
        <v>26</v>
      </c>
      <c r="E38" s="127">
        <v>757</v>
      </c>
      <c r="F38" s="127">
        <v>50</v>
      </c>
      <c r="G38" s="127">
        <f t="shared" si="1"/>
        <v>807</v>
      </c>
      <c r="H38" s="127">
        <f t="shared" si="6"/>
        <v>887.7</v>
      </c>
      <c r="I38" s="133">
        <f t="shared" si="7"/>
        <v>25720</v>
      </c>
      <c r="J38" s="171">
        <f t="shared" si="2"/>
        <v>20756040</v>
      </c>
      <c r="K38" s="171">
        <f t="shared" si="3"/>
        <v>22416523.200000003</v>
      </c>
      <c r="L38" s="172">
        <f t="shared" si="4"/>
        <v>46500</v>
      </c>
      <c r="M38" s="171">
        <f t="shared" si="5"/>
        <v>2840640</v>
      </c>
    </row>
    <row r="39" spans="1:13" x14ac:dyDescent="0.25">
      <c r="A39" s="124">
        <v>38</v>
      </c>
      <c r="B39" s="124">
        <v>504</v>
      </c>
      <c r="C39" s="124">
        <v>5</v>
      </c>
      <c r="D39" s="124" t="s">
        <v>26</v>
      </c>
      <c r="E39" s="127">
        <v>723</v>
      </c>
      <c r="F39" s="127">
        <v>50</v>
      </c>
      <c r="G39" s="127">
        <f t="shared" si="1"/>
        <v>773</v>
      </c>
      <c r="H39" s="127">
        <f t="shared" si="6"/>
        <v>850.30000000000007</v>
      </c>
      <c r="I39" s="133">
        <f>I38</f>
        <v>25720</v>
      </c>
      <c r="J39" s="171">
        <f t="shared" si="2"/>
        <v>19881560</v>
      </c>
      <c r="K39" s="171">
        <f t="shared" si="3"/>
        <v>21472084.800000001</v>
      </c>
      <c r="L39" s="172">
        <f t="shared" si="4"/>
        <v>44500</v>
      </c>
      <c r="M39" s="171">
        <f t="shared" si="5"/>
        <v>2720960</v>
      </c>
    </row>
    <row r="40" spans="1:13" x14ac:dyDescent="0.25">
      <c r="A40" s="124">
        <v>39</v>
      </c>
      <c r="B40" s="124">
        <v>505</v>
      </c>
      <c r="C40" s="124">
        <v>5</v>
      </c>
      <c r="D40" s="124" t="s">
        <v>26</v>
      </c>
      <c r="E40" s="127">
        <v>723</v>
      </c>
      <c r="F40" s="127">
        <v>50</v>
      </c>
      <c r="G40" s="127">
        <f t="shared" si="1"/>
        <v>773</v>
      </c>
      <c r="H40" s="127">
        <f t="shared" si="6"/>
        <v>850.30000000000007</v>
      </c>
      <c r="I40" s="133">
        <f>I39</f>
        <v>25720</v>
      </c>
      <c r="J40" s="171">
        <f t="shared" si="2"/>
        <v>19881560</v>
      </c>
      <c r="K40" s="171">
        <f t="shared" si="3"/>
        <v>21472084.800000001</v>
      </c>
      <c r="L40" s="172">
        <f t="shared" si="4"/>
        <v>44500</v>
      </c>
      <c r="M40" s="171">
        <f t="shared" si="5"/>
        <v>2720960</v>
      </c>
    </row>
    <row r="41" spans="1:13" x14ac:dyDescent="0.25">
      <c r="A41" s="124">
        <v>40</v>
      </c>
      <c r="B41" s="124">
        <v>601</v>
      </c>
      <c r="C41" s="124">
        <v>6</v>
      </c>
      <c r="D41" s="124" t="s">
        <v>48</v>
      </c>
      <c r="E41" s="127">
        <v>1450</v>
      </c>
      <c r="F41" s="127">
        <v>142</v>
      </c>
      <c r="G41" s="127">
        <f t="shared" si="1"/>
        <v>1592</v>
      </c>
      <c r="H41" s="127">
        <f t="shared" si="6"/>
        <v>1751.2</v>
      </c>
      <c r="I41" s="133">
        <f>I40+120</f>
        <v>25840</v>
      </c>
      <c r="J41" s="171">
        <f t="shared" si="2"/>
        <v>41137280</v>
      </c>
      <c r="K41" s="171">
        <f t="shared" si="3"/>
        <v>44428262.400000006</v>
      </c>
      <c r="L41" s="172">
        <f t="shared" si="4"/>
        <v>92500</v>
      </c>
      <c r="M41" s="171">
        <f t="shared" si="5"/>
        <v>5603840</v>
      </c>
    </row>
    <row r="42" spans="1:13" x14ac:dyDescent="0.25">
      <c r="A42" s="124">
        <v>41</v>
      </c>
      <c r="B42" s="124">
        <v>602</v>
      </c>
      <c r="C42" s="124">
        <v>6</v>
      </c>
      <c r="D42" s="124" t="s">
        <v>26</v>
      </c>
      <c r="E42" s="127">
        <v>756.6</v>
      </c>
      <c r="F42" s="127">
        <v>50</v>
      </c>
      <c r="G42" s="127">
        <f t="shared" si="1"/>
        <v>806.6</v>
      </c>
      <c r="H42" s="127">
        <f t="shared" si="6"/>
        <v>887.2600000000001</v>
      </c>
      <c r="I42" s="133">
        <f t="shared" si="7"/>
        <v>25840</v>
      </c>
      <c r="J42" s="171">
        <f t="shared" si="2"/>
        <v>20842544</v>
      </c>
      <c r="K42" s="171">
        <f t="shared" si="3"/>
        <v>22509947.520000003</v>
      </c>
      <c r="L42" s="172">
        <f t="shared" si="4"/>
        <v>47000</v>
      </c>
      <c r="M42" s="171">
        <f t="shared" si="5"/>
        <v>2839232.0000000005</v>
      </c>
    </row>
    <row r="43" spans="1:13" x14ac:dyDescent="0.25">
      <c r="A43" s="124">
        <v>42</v>
      </c>
      <c r="B43" s="124">
        <v>603</v>
      </c>
      <c r="C43" s="124">
        <v>6</v>
      </c>
      <c r="D43" s="124" t="s">
        <v>26</v>
      </c>
      <c r="E43" s="127">
        <v>757</v>
      </c>
      <c r="F43" s="127">
        <v>50</v>
      </c>
      <c r="G43" s="127">
        <f t="shared" si="1"/>
        <v>807</v>
      </c>
      <c r="H43" s="127">
        <f t="shared" si="6"/>
        <v>887.7</v>
      </c>
      <c r="I43" s="133">
        <f t="shared" si="7"/>
        <v>25840</v>
      </c>
      <c r="J43" s="171">
        <f t="shared" si="2"/>
        <v>20852880</v>
      </c>
      <c r="K43" s="171">
        <f t="shared" si="3"/>
        <v>22521110.400000002</v>
      </c>
      <c r="L43" s="172">
        <f t="shared" si="4"/>
        <v>47000</v>
      </c>
      <c r="M43" s="171">
        <f t="shared" si="5"/>
        <v>2840640</v>
      </c>
    </row>
    <row r="44" spans="1:13" x14ac:dyDescent="0.25">
      <c r="A44" s="124">
        <v>43</v>
      </c>
      <c r="B44" s="124">
        <v>604</v>
      </c>
      <c r="C44" s="124">
        <v>6</v>
      </c>
      <c r="D44" s="124" t="s">
        <v>26</v>
      </c>
      <c r="E44" s="127">
        <v>723</v>
      </c>
      <c r="F44" s="127">
        <v>50</v>
      </c>
      <c r="G44" s="127">
        <f t="shared" si="1"/>
        <v>773</v>
      </c>
      <c r="H44" s="127">
        <f t="shared" si="6"/>
        <v>850.30000000000007</v>
      </c>
      <c r="I44" s="133">
        <f>I43</f>
        <v>25840</v>
      </c>
      <c r="J44" s="171">
        <f t="shared" si="2"/>
        <v>19974320</v>
      </c>
      <c r="K44" s="171">
        <f t="shared" si="3"/>
        <v>21572265.600000001</v>
      </c>
      <c r="L44" s="172">
        <f t="shared" si="4"/>
        <v>45000</v>
      </c>
      <c r="M44" s="171">
        <f t="shared" si="5"/>
        <v>2720960</v>
      </c>
    </row>
    <row r="45" spans="1:13" x14ac:dyDescent="0.25">
      <c r="A45" s="124">
        <v>44</v>
      </c>
      <c r="B45" s="124">
        <v>605</v>
      </c>
      <c r="C45" s="124">
        <v>6</v>
      </c>
      <c r="D45" s="124" t="s">
        <v>26</v>
      </c>
      <c r="E45" s="127">
        <v>723</v>
      </c>
      <c r="F45" s="127">
        <v>50</v>
      </c>
      <c r="G45" s="127">
        <f t="shared" si="1"/>
        <v>773</v>
      </c>
      <c r="H45" s="127">
        <f t="shared" si="6"/>
        <v>850.30000000000007</v>
      </c>
      <c r="I45" s="133">
        <f>I44</f>
        <v>25840</v>
      </c>
      <c r="J45" s="171">
        <f t="shared" si="2"/>
        <v>19974320</v>
      </c>
      <c r="K45" s="171">
        <f t="shared" si="3"/>
        <v>21572265.600000001</v>
      </c>
      <c r="L45" s="172">
        <f t="shared" si="4"/>
        <v>45000</v>
      </c>
      <c r="M45" s="171">
        <f t="shared" si="5"/>
        <v>2720960</v>
      </c>
    </row>
    <row r="46" spans="1:13" x14ac:dyDescent="0.25">
      <c r="A46" s="124">
        <v>45</v>
      </c>
      <c r="B46" s="124">
        <v>701</v>
      </c>
      <c r="C46" s="124">
        <v>7</v>
      </c>
      <c r="D46" s="124" t="s">
        <v>48</v>
      </c>
      <c r="E46" s="127">
        <v>1450</v>
      </c>
      <c r="F46" s="127">
        <v>142</v>
      </c>
      <c r="G46" s="127">
        <f t="shared" si="1"/>
        <v>1592</v>
      </c>
      <c r="H46" s="127">
        <f t="shared" si="6"/>
        <v>1751.2</v>
      </c>
      <c r="I46" s="133">
        <f>I45+120</f>
        <v>25960</v>
      </c>
      <c r="J46" s="171">
        <f t="shared" si="2"/>
        <v>41328320</v>
      </c>
      <c r="K46" s="171">
        <f t="shared" si="3"/>
        <v>44634585.600000001</v>
      </c>
      <c r="L46" s="172">
        <f t="shared" si="4"/>
        <v>93000</v>
      </c>
      <c r="M46" s="171">
        <f t="shared" si="5"/>
        <v>5603840</v>
      </c>
    </row>
    <row r="47" spans="1:13" x14ac:dyDescent="0.25">
      <c r="A47" s="124">
        <v>46</v>
      </c>
      <c r="B47" s="124">
        <v>702</v>
      </c>
      <c r="C47" s="124">
        <v>7</v>
      </c>
      <c r="D47" s="124" t="s">
        <v>26</v>
      </c>
      <c r="E47" s="127">
        <v>756.6</v>
      </c>
      <c r="F47" s="127">
        <v>50</v>
      </c>
      <c r="G47" s="127">
        <f t="shared" si="1"/>
        <v>806.6</v>
      </c>
      <c r="H47" s="127">
        <f t="shared" si="6"/>
        <v>887.2600000000001</v>
      </c>
      <c r="I47" s="133">
        <f t="shared" si="7"/>
        <v>25960</v>
      </c>
      <c r="J47" s="171">
        <f t="shared" si="2"/>
        <v>20939336</v>
      </c>
      <c r="K47" s="171">
        <f t="shared" si="3"/>
        <v>22614482.880000003</v>
      </c>
      <c r="L47" s="172">
        <f t="shared" si="4"/>
        <v>47000</v>
      </c>
      <c r="M47" s="171">
        <f t="shared" si="5"/>
        <v>2839232.0000000005</v>
      </c>
    </row>
    <row r="48" spans="1:13" x14ac:dyDescent="0.25">
      <c r="A48" s="124">
        <v>47</v>
      </c>
      <c r="B48" s="124">
        <v>703</v>
      </c>
      <c r="C48" s="124">
        <v>7</v>
      </c>
      <c r="D48" s="124" t="s">
        <v>26</v>
      </c>
      <c r="E48" s="127">
        <v>757</v>
      </c>
      <c r="F48" s="127">
        <v>50</v>
      </c>
      <c r="G48" s="127">
        <f t="shared" si="1"/>
        <v>807</v>
      </c>
      <c r="H48" s="127">
        <f t="shared" si="6"/>
        <v>887.7</v>
      </c>
      <c r="I48" s="133">
        <f t="shared" si="7"/>
        <v>25960</v>
      </c>
      <c r="J48" s="171">
        <f t="shared" si="2"/>
        <v>20949720</v>
      </c>
      <c r="K48" s="171">
        <f t="shared" si="3"/>
        <v>22625697.600000001</v>
      </c>
      <c r="L48" s="172">
        <f t="shared" si="4"/>
        <v>47000</v>
      </c>
      <c r="M48" s="171">
        <f t="shared" si="5"/>
        <v>2840640</v>
      </c>
    </row>
    <row r="49" spans="1:13" x14ac:dyDescent="0.25">
      <c r="A49" s="124">
        <v>48</v>
      </c>
      <c r="B49" s="124">
        <v>704</v>
      </c>
      <c r="C49" s="124">
        <v>7</v>
      </c>
      <c r="D49" s="124" t="s">
        <v>26</v>
      </c>
      <c r="E49" s="127">
        <v>723</v>
      </c>
      <c r="F49" s="127">
        <v>50</v>
      </c>
      <c r="G49" s="127">
        <f t="shared" si="1"/>
        <v>773</v>
      </c>
      <c r="H49" s="127">
        <f t="shared" si="6"/>
        <v>850.30000000000007</v>
      </c>
      <c r="I49" s="133">
        <f>I48</f>
        <v>25960</v>
      </c>
      <c r="J49" s="171">
        <f t="shared" si="2"/>
        <v>20067080</v>
      </c>
      <c r="K49" s="171">
        <f t="shared" si="3"/>
        <v>21672446.400000002</v>
      </c>
      <c r="L49" s="172">
        <f t="shared" si="4"/>
        <v>45000</v>
      </c>
      <c r="M49" s="171">
        <f t="shared" si="5"/>
        <v>2720960</v>
      </c>
    </row>
    <row r="50" spans="1:13" x14ac:dyDescent="0.25">
      <c r="A50" s="124">
        <v>49</v>
      </c>
      <c r="B50" s="124">
        <v>705</v>
      </c>
      <c r="C50" s="124">
        <v>7</v>
      </c>
      <c r="D50" s="124" t="s">
        <v>26</v>
      </c>
      <c r="E50" s="127">
        <v>723</v>
      </c>
      <c r="F50" s="127">
        <v>50</v>
      </c>
      <c r="G50" s="127">
        <f t="shared" si="1"/>
        <v>773</v>
      </c>
      <c r="H50" s="127">
        <f t="shared" si="6"/>
        <v>850.30000000000007</v>
      </c>
      <c r="I50" s="133">
        <f>I49</f>
        <v>25960</v>
      </c>
      <c r="J50" s="171">
        <f t="shared" si="2"/>
        <v>20067080</v>
      </c>
      <c r="K50" s="171">
        <f t="shared" si="3"/>
        <v>21672446.400000002</v>
      </c>
      <c r="L50" s="172">
        <f t="shared" si="4"/>
        <v>45000</v>
      </c>
      <c r="M50" s="171">
        <f t="shared" si="5"/>
        <v>2720960</v>
      </c>
    </row>
    <row r="51" spans="1:13" x14ac:dyDescent="0.25">
      <c r="A51" s="124">
        <v>50</v>
      </c>
      <c r="B51" s="124">
        <v>801</v>
      </c>
      <c r="C51" s="124">
        <v>8</v>
      </c>
      <c r="D51" s="124" t="s">
        <v>48</v>
      </c>
      <c r="E51" s="127">
        <v>1450</v>
      </c>
      <c r="F51" s="127">
        <v>142</v>
      </c>
      <c r="G51" s="127">
        <f t="shared" si="1"/>
        <v>1592</v>
      </c>
      <c r="H51" s="127">
        <f t="shared" si="6"/>
        <v>1751.2</v>
      </c>
      <c r="I51" s="133">
        <f>I50+120</f>
        <v>26080</v>
      </c>
      <c r="J51" s="171">
        <f t="shared" si="2"/>
        <v>41519360</v>
      </c>
      <c r="K51" s="171">
        <f t="shared" si="3"/>
        <v>44840908.800000004</v>
      </c>
      <c r="L51" s="172">
        <f t="shared" si="4"/>
        <v>93500</v>
      </c>
      <c r="M51" s="171">
        <f t="shared" si="5"/>
        <v>5603840</v>
      </c>
    </row>
    <row r="52" spans="1:13" x14ac:dyDescent="0.25">
      <c r="A52" s="124">
        <v>51</v>
      </c>
      <c r="B52" s="124">
        <v>802</v>
      </c>
      <c r="C52" s="124">
        <v>8</v>
      </c>
      <c r="D52" s="124" t="s">
        <v>26</v>
      </c>
      <c r="E52" s="127">
        <v>756.6</v>
      </c>
      <c r="F52" s="127">
        <v>50</v>
      </c>
      <c r="G52" s="127">
        <f t="shared" si="1"/>
        <v>806.6</v>
      </c>
      <c r="H52" s="127">
        <f t="shared" si="6"/>
        <v>887.2600000000001</v>
      </c>
      <c r="I52" s="133">
        <f t="shared" si="7"/>
        <v>26080</v>
      </c>
      <c r="J52" s="171">
        <f t="shared" si="2"/>
        <v>21036128</v>
      </c>
      <c r="K52" s="171">
        <f t="shared" si="3"/>
        <v>22719018.240000002</v>
      </c>
      <c r="L52" s="172">
        <f t="shared" si="4"/>
        <v>47500</v>
      </c>
      <c r="M52" s="171">
        <f t="shared" si="5"/>
        <v>2839232.0000000005</v>
      </c>
    </row>
    <row r="53" spans="1:13" x14ac:dyDescent="0.25">
      <c r="A53" s="124">
        <v>52</v>
      </c>
      <c r="B53" s="124">
        <v>803</v>
      </c>
      <c r="C53" s="124">
        <v>8</v>
      </c>
      <c r="D53" s="124" t="s">
        <v>26</v>
      </c>
      <c r="E53" s="127">
        <v>757</v>
      </c>
      <c r="F53" s="127">
        <v>50</v>
      </c>
      <c r="G53" s="127">
        <f t="shared" si="1"/>
        <v>807</v>
      </c>
      <c r="H53" s="127">
        <f t="shared" si="6"/>
        <v>887.7</v>
      </c>
      <c r="I53" s="133">
        <f t="shared" si="7"/>
        <v>26080</v>
      </c>
      <c r="J53" s="171">
        <f t="shared" si="2"/>
        <v>21046560</v>
      </c>
      <c r="K53" s="171">
        <f t="shared" si="3"/>
        <v>22730284.800000001</v>
      </c>
      <c r="L53" s="172">
        <f t="shared" si="4"/>
        <v>47500</v>
      </c>
      <c r="M53" s="171">
        <f t="shared" si="5"/>
        <v>2840640</v>
      </c>
    </row>
    <row r="54" spans="1:13" x14ac:dyDescent="0.25">
      <c r="A54" s="124">
        <v>53</v>
      </c>
      <c r="B54" s="124">
        <v>901</v>
      </c>
      <c r="C54" s="124">
        <v>9</v>
      </c>
      <c r="D54" s="124" t="s">
        <v>48</v>
      </c>
      <c r="E54" s="127">
        <v>1450</v>
      </c>
      <c r="F54" s="127">
        <v>142</v>
      </c>
      <c r="G54" s="127">
        <f t="shared" si="1"/>
        <v>1592</v>
      </c>
      <c r="H54" s="127">
        <f t="shared" si="6"/>
        <v>1751.2</v>
      </c>
      <c r="I54" s="133">
        <f>I53+120</f>
        <v>26200</v>
      </c>
      <c r="J54" s="171">
        <f t="shared" si="2"/>
        <v>41710400</v>
      </c>
      <c r="K54" s="171">
        <f t="shared" si="3"/>
        <v>45047232</v>
      </c>
      <c r="L54" s="172">
        <f t="shared" si="4"/>
        <v>94000</v>
      </c>
      <c r="M54" s="171">
        <f t="shared" si="5"/>
        <v>5603840</v>
      </c>
    </row>
    <row r="55" spans="1:13" x14ac:dyDescent="0.25">
      <c r="A55" s="124">
        <v>54</v>
      </c>
      <c r="B55" s="124">
        <v>902</v>
      </c>
      <c r="C55" s="124">
        <v>9</v>
      </c>
      <c r="D55" s="124" t="s">
        <v>26</v>
      </c>
      <c r="E55" s="127">
        <v>756.6</v>
      </c>
      <c r="F55" s="127">
        <v>50</v>
      </c>
      <c r="G55" s="127">
        <f t="shared" si="1"/>
        <v>806.6</v>
      </c>
      <c r="H55" s="127">
        <f t="shared" si="6"/>
        <v>887.2600000000001</v>
      </c>
      <c r="I55" s="133">
        <f t="shared" si="7"/>
        <v>26200</v>
      </c>
      <c r="J55" s="171">
        <f t="shared" si="2"/>
        <v>21132920</v>
      </c>
      <c r="K55" s="171">
        <f t="shared" si="3"/>
        <v>22823553.600000001</v>
      </c>
      <c r="L55" s="172">
        <f t="shared" si="4"/>
        <v>47500</v>
      </c>
      <c r="M55" s="171">
        <f t="shared" si="5"/>
        <v>2839232.0000000005</v>
      </c>
    </row>
    <row r="56" spans="1:13" x14ac:dyDescent="0.25">
      <c r="A56" s="124">
        <v>55</v>
      </c>
      <c r="B56" s="124">
        <v>903</v>
      </c>
      <c r="C56" s="124">
        <v>9</v>
      </c>
      <c r="D56" s="124" t="s">
        <v>26</v>
      </c>
      <c r="E56" s="127">
        <v>757</v>
      </c>
      <c r="F56" s="127">
        <v>50</v>
      </c>
      <c r="G56" s="127">
        <f t="shared" si="1"/>
        <v>807</v>
      </c>
      <c r="H56" s="127">
        <f t="shared" si="6"/>
        <v>887.7</v>
      </c>
      <c r="I56" s="133">
        <f t="shared" si="7"/>
        <v>26200</v>
      </c>
      <c r="J56" s="171">
        <f t="shared" si="2"/>
        <v>21143400</v>
      </c>
      <c r="K56" s="171">
        <f t="shared" si="3"/>
        <v>22834872</v>
      </c>
      <c r="L56" s="172">
        <f t="shared" si="4"/>
        <v>47500</v>
      </c>
      <c r="M56" s="171">
        <f t="shared" si="5"/>
        <v>2840640</v>
      </c>
    </row>
    <row r="57" spans="1:13" x14ac:dyDescent="0.25">
      <c r="A57" s="124">
        <v>56</v>
      </c>
      <c r="B57" s="124">
        <v>904</v>
      </c>
      <c r="C57" s="124">
        <v>9</v>
      </c>
      <c r="D57" s="124" t="s">
        <v>26</v>
      </c>
      <c r="E57" s="127">
        <v>723</v>
      </c>
      <c r="F57" s="127">
        <v>50</v>
      </c>
      <c r="G57" s="127">
        <f t="shared" si="1"/>
        <v>773</v>
      </c>
      <c r="H57" s="127">
        <f t="shared" si="6"/>
        <v>850.30000000000007</v>
      </c>
      <c r="I57" s="133">
        <f>I56</f>
        <v>26200</v>
      </c>
      <c r="J57" s="171">
        <f t="shared" si="2"/>
        <v>20252600</v>
      </c>
      <c r="K57" s="171">
        <f t="shared" si="3"/>
        <v>21872808</v>
      </c>
      <c r="L57" s="172">
        <f t="shared" si="4"/>
        <v>45500</v>
      </c>
      <c r="M57" s="171">
        <f t="shared" si="5"/>
        <v>2720960</v>
      </c>
    </row>
    <row r="58" spans="1:13" x14ac:dyDescent="0.25">
      <c r="A58" s="124">
        <v>57</v>
      </c>
      <c r="B58" s="124">
        <v>905</v>
      </c>
      <c r="C58" s="124">
        <v>9</v>
      </c>
      <c r="D58" s="124" t="s">
        <v>26</v>
      </c>
      <c r="E58" s="127">
        <v>723</v>
      </c>
      <c r="F58" s="127">
        <v>50</v>
      </c>
      <c r="G58" s="127">
        <f t="shared" si="1"/>
        <v>773</v>
      </c>
      <c r="H58" s="127">
        <f t="shared" si="6"/>
        <v>850.30000000000007</v>
      </c>
      <c r="I58" s="133">
        <f>I57</f>
        <v>26200</v>
      </c>
      <c r="J58" s="171">
        <f t="shared" si="2"/>
        <v>20252600</v>
      </c>
      <c r="K58" s="171">
        <f t="shared" si="3"/>
        <v>21872808</v>
      </c>
      <c r="L58" s="172">
        <f t="shared" si="4"/>
        <v>45500</v>
      </c>
      <c r="M58" s="171">
        <f t="shared" si="5"/>
        <v>2720960</v>
      </c>
    </row>
    <row r="59" spans="1:13" x14ac:dyDescent="0.25">
      <c r="A59" s="124">
        <v>58</v>
      </c>
      <c r="B59" s="124">
        <v>1001</v>
      </c>
      <c r="C59" s="124">
        <v>10</v>
      </c>
      <c r="D59" s="124" t="s">
        <v>48</v>
      </c>
      <c r="E59" s="127">
        <v>1450</v>
      </c>
      <c r="F59" s="127">
        <v>142</v>
      </c>
      <c r="G59" s="127">
        <f t="shared" si="1"/>
        <v>1592</v>
      </c>
      <c r="H59" s="127">
        <f t="shared" si="6"/>
        <v>1751.2</v>
      </c>
      <c r="I59" s="133">
        <f>I58+120</f>
        <v>26320</v>
      </c>
      <c r="J59" s="171">
        <f t="shared" si="2"/>
        <v>41901440</v>
      </c>
      <c r="K59" s="171">
        <f t="shared" si="3"/>
        <v>45253555.200000003</v>
      </c>
      <c r="L59" s="172">
        <f t="shared" si="4"/>
        <v>94500</v>
      </c>
      <c r="M59" s="171">
        <f t="shared" si="5"/>
        <v>5603840</v>
      </c>
    </row>
    <row r="60" spans="1:13" x14ac:dyDescent="0.25">
      <c r="A60" s="124">
        <v>59</v>
      </c>
      <c r="B60" s="124">
        <v>1002</v>
      </c>
      <c r="C60" s="124">
        <v>10</v>
      </c>
      <c r="D60" s="124" t="s">
        <v>26</v>
      </c>
      <c r="E60" s="127">
        <v>756.6</v>
      </c>
      <c r="F60" s="127">
        <v>50</v>
      </c>
      <c r="G60" s="127">
        <f t="shared" si="1"/>
        <v>806.6</v>
      </c>
      <c r="H60" s="127">
        <f t="shared" si="6"/>
        <v>887.2600000000001</v>
      </c>
      <c r="I60" s="133">
        <f t="shared" si="7"/>
        <v>26320</v>
      </c>
      <c r="J60" s="171">
        <f t="shared" si="2"/>
        <v>21229712</v>
      </c>
      <c r="K60" s="171">
        <f t="shared" si="3"/>
        <v>22928088.960000001</v>
      </c>
      <c r="L60" s="172">
        <f t="shared" si="4"/>
        <v>48000</v>
      </c>
      <c r="M60" s="171">
        <f t="shared" si="5"/>
        <v>2839232.0000000005</v>
      </c>
    </row>
    <row r="61" spans="1:13" x14ac:dyDescent="0.25">
      <c r="A61" s="124">
        <v>60</v>
      </c>
      <c r="B61" s="124">
        <v>1003</v>
      </c>
      <c r="C61" s="124">
        <v>10</v>
      </c>
      <c r="D61" s="124" t="s">
        <v>26</v>
      </c>
      <c r="E61" s="127">
        <v>757</v>
      </c>
      <c r="F61" s="127">
        <v>50</v>
      </c>
      <c r="G61" s="127">
        <f t="shared" si="1"/>
        <v>807</v>
      </c>
      <c r="H61" s="127">
        <f t="shared" si="6"/>
        <v>887.7</v>
      </c>
      <c r="I61" s="133">
        <f t="shared" si="7"/>
        <v>26320</v>
      </c>
      <c r="J61" s="171">
        <f t="shared" si="2"/>
        <v>21240240</v>
      </c>
      <c r="K61" s="171">
        <f t="shared" si="3"/>
        <v>22939459.200000003</v>
      </c>
      <c r="L61" s="172">
        <f t="shared" si="4"/>
        <v>48000</v>
      </c>
      <c r="M61" s="171">
        <f t="shared" si="5"/>
        <v>2840640</v>
      </c>
    </row>
    <row r="62" spans="1:13" x14ac:dyDescent="0.25">
      <c r="A62" s="124">
        <v>61</v>
      </c>
      <c r="B62" s="124">
        <v>1004</v>
      </c>
      <c r="C62" s="124">
        <v>10</v>
      </c>
      <c r="D62" s="124" t="s">
        <v>26</v>
      </c>
      <c r="E62" s="127">
        <v>723</v>
      </c>
      <c r="F62" s="127">
        <v>50</v>
      </c>
      <c r="G62" s="127">
        <f t="shared" si="1"/>
        <v>773</v>
      </c>
      <c r="H62" s="127">
        <f t="shared" si="6"/>
        <v>850.30000000000007</v>
      </c>
      <c r="I62" s="133">
        <f>I61</f>
        <v>26320</v>
      </c>
      <c r="J62" s="171">
        <f t="shared" si="2"/>
        <v>20345360</v>
      </c>
      <c r="K62" s="171">
        <f t="shared" si="3"/>
        <v>21972988.800000001</v>
      </c>
      <c r="L62" s="172">
        <f t="shared" si="4"/>
        <v>46000</v>
      </c>
      <c r="M62" s="171">
        <f t="shared" si="5"/>
        <v>2720960</v>
      </c>
    </row>
    <row r="63" spans="1:13" x14ac:dyDescent="0.25">
      <c r="A63" s="124">
        <v>62</v>
      </c>
      <c r="B63" s="124">
        <v>1005</v>
      </c>
      <c r="C63" s="124">
        <v>10</v>
      </c>
      <c r="D63" s="124" t="s">
        <v>26</v>
      </c>
      <c r="E63" s="127">
        <v>723</v>
      </c>
      <c r="F63" s="127">
        <v>50</v>
      </c>
      <c r="G63" s="127">
        <f t="shared" si="1"/>
        <v>773</v>
      </c>
      <c r="H63" s="127">
        <f t="shared" si="6"/>
        <v>850.30000000000007</v>
      </c>
      <c r="I63" s="133">
        <f>I62</f>
        <v>26320</v>
      </c>
      <c r="J63" s="171">
        <f t="shared" si="2"/>
        <v>20345360</v>
      </c>
      <c r="K63" s="171">
        <f t="shared" si="3"/>
        <v>21972988.800000001</v>
      </c>
      <c r="L63" s="172">
        <f t="shared" si="4"/>
        <v>46000</v>
      </c>
      <c r="M63" s="171">
        <f t="shared" si="5"/>
        <v>2720960</v>
      </c>
    </row>
    <row r="64" spans="1:13" x14ac:dyDescent="0.25">
      <c r="A64" s="124">
        <v>63</v>
      </c>
      <c r="B64" s="124">
        <v>1101</v>
      </c>
      <c r="C64" s="124">
        <v>11</v>
      </c>
      <c r="D64" s="124" t="s">
        <v>48</v>
      </c>
      <c r="E64" s="127">
        <v>1450</v>
      </c>
      <c r="F64" s="127">
        <v>142</v>
      </c>
      <c r="G64" s="127">
        <f t="shared" si="1"/>
        <v>1592</v>
      </c>
      <c r="H64" s="127">
        <f t="shared" si="6"/>
        <v>1751.2</v>
      </c>
      <c r="I64" s="133">
        <f>I63+120</f>
        <v>26440</v>
      </c>
      <c r="J64" s="171">
        <f t="shared" si="2"/>
        <v>42092480</v>
      </c>
      <c r="K64" s="171">
        <f t="shared" si="3"/>
        <v>45459878.400000006</v>
      </c>
      <c r="L64" s="172">
        <f t="shared" si="4"/>
        <v>94500</v>
      </c>
      <c r="M64" s="171">
        <f t="shared" si="5"/>
        <v>5603840</v>
      </c>
    </row>
    <row r="65" spans="1:13" x14ac:dyDescent="0.25">
      <c r="A65" s="124">
        <v>64</v>
      </c>
      <c r="B65" s="124">
        <v>1102</v>
      </c>
      <c r="C65" s="124">
        <v>11</v>
      </c>
      <c r="D65" s="124" t="s">
        <v>26</v>
      </c>
      <c r="E65" s="127">
        <v>756.6</v>
      </c>
      <c r="F65" s="127">
        <v>50</v>
      </c>
      <c r="G65" s="127">
        <f t="shared" si="1"/>
        <v>806.6</v>
      </c>
      <c r="H65" s="127">
        <f t="shared" si="6"/>
        <v>887.2600000000001</v>
      </c>
      <c r="I65" s="133">
        <f t="shared" si="7"/>
        <v>26440</v>
      </c>
      <c r="J65" s="171">
        <f t="shared" si="2"/>
        <v>21326504</v>
      </c>
      <c r="K65" s="171">
        <f t="shared" si="3"/>
        <v>23032624.32</v>
      </c>
      <c r="L65" s="172">
        <f t="shared" si="4"/>
        <v>48000</v>
      </c>
      <c r="M65" s="171">
        <f t="shared" si="5"/>
        <v>2839232.0000000005</v>
      </c>
    </row>
    <row r="66" spans="1:13" x14ac:dyDescent="0.25">
      <c r="A66" s="124">
        <v>65</v>
      </c>
      <c r="B66" s="124">
        <v>1103</v>
      </c>
      <c r="C66" s="124">
        <v>11</v>
      </c>
      <c r="D66" s="124" t="s">
        <v>26</v>
      </c>
      <c r="E66" s="127">
        <v>757</v>
      </c>
      <c r="F66" s="127">
        <v>50</v>
      </c>
      <c r="G66" s="127">
        <f t="shared" si="1"/>
        <v>807</v>
      </c>
      <c r="H66" s="127">
        <f t="shared" si="6"/>
        <v>887.7</v>
      </c>
      <c r="I66" s="133">
        <f t="shared" si="7"/>
        <v>26440</v>
      </c>
      <c r="J66" s="171">
        <f t="shared" si="2"/>
        <v>21337080</v>
      </c>
      <c r="K66" s="171">
        <f t="shared" si="3"/>
        <v>23044046.400000002</v>
      </c>
      <c r="L66" s="172">
        <f t="shared" si="4"/>
        <v>48000</v>
      </c>
      <c r="M66" s="171">
        <f t="shared" si="5"/>
        <v>2840640</v>
      </c>
    </row>
    <row r="67" spans="1:13" x14ac:dyDescent="0.25">
      <c r="A67" s="124">
        <v>66</v>
      </c>
      <c r="B67" s="124">
        <v>1104</v>
      </c>
      <c r="C67" s="124">
        <v>11</v>
      </c>
      <c r="D67" s="124" t="s">
        <v>26</v>
      </c>
      <c r="E67" s="127">
        <v>723</v>
      </c>
      <c r="F67" s="127">
        <v>50</v>
      </c>
      <c r="G67" s="127">
        <f t="shared" ref="G67:G130" si="11">E67+F67</f>
        <v>773</v>
      </c>
      <c r="H67" s="127">
        <f t="shared" si="6"/>
        <v>850.30000000000007</v>
      </c>
      <c r="I67" s="133">
        <f>I66</f>
        <v>26440</v>
      </c>
      <c r="J67" s="171">
        <f t="shared" ref="J67:J130" si="12">G67*I67</f>
        <v>20438120</v>
      </c>
      <c r="K67" s="171">
        <f t="shared" ref="K67:K130" si="13">J67*1.08</f>
        <v>22073169.600000001</v>
      </c>
      <c r="L67" s="172">
        <f t="shared" ref="L67:L130" si="14">MROUND((K67*0.025/12),500)</f>
        <v>46000</v>
      </c>
      <c r="M67" s="171">
        <f t="shared" ref="M67:M130" si="15">H67*3200</f>
        <v>2720960</v>
      </c>
    </row>
    <row r="68" spans="1:13" x14ac:dyDescent="0.25">
      <c r="A68" s="124">
        <v>67</v>
      </c>
      <c r="B68" s="124">
        <v>1105</v>
      </c>
      <c r="C68" s="124">
        <v>11</v>
      </c>
      <c r="D68" s="124" t="s">
        <v>26</v>
      </c>
      <c r="E68" s="127">
        <v>723</v>
      </c>
      <c r="F68" s="127">
        <v>50</v>
      </c>
      <c r="G68" s="127">
        <f t="shared" si="11"/>
        <v>773</v>
      </c>
      <c r="H68" s="127">
        <f t="shared" ref="H68:H131" si="16">G68*1.1</f>
        <v>850.30000000000007</v>
      </c>
      <c r="I68" s="133">
        <f>I67</f>
        <v>26440</v>
      </c>
      <c r="J68" s="171">
        <f t="shared" si="12"/>
        <v>20438120</v>
      </c>
      <c r="K68" s="171">
        <f t="shared" si="13"/>
        <v>22073169.600000001</v>
      </c>
      <c r="L68" s="172">
        <f t="shared" si="14"/>
        <v>46000</v>
      </c>
      <c r="M68" s="171">
        <f t="shared" si="15"/>
        <v>2720960</v>
      </c>
    </row>
    <row r="69" spans="1:13" x14ac:dyDescent="0.25">
      <c r="A69" s="124">
        <v>68</v>
      </c>
      <c r="B69" s="124">
        <v>1201</v>
      </c>
      <c r="C69" s="124">
        <v>12</v>
      </c>
      <c r="D69" s="124" t="s">
        <v>48</v>
      </c>
      <c r="E69" s="127">
        <v>1450</v>
      </c>
      <c r="F69" s="127">
        <v>142</v>
      </c>
      <c r="G69" s="127">
        <f t="shared" si="11"/>
        <v>1592</v>
      </c>
      <c r="H69" s="127">
        <f t="shared" si="16"/>
        <v>1751.2</v>
      </c>
      <c r="I69" s="133">
        <f>I68+120</f>
        <v>26560</v>
      </c>
      <c r="J69" s="171">
        <f t="shared" si="12"/>
        <v>42283520</v>
      </c>
      <c r="K69" s="171">
        <f t="shared" si="13"/>
        <v>45666201.600000001</v>
      </c>
      <c r="L69" s="172">
        <f t="shared" si="14"/>
        <v>95000</v>
      </c>
      <c r="M69" s="171">
        <f t="shared" si="15"/>
        <v>5603840</v>
      </c>
    </row>
    <row r="70" spans="1:13" x14ac:dyDescent="0.25">
      <c r="A70" s="124">
        <v>69</v>
      </c>
      <c r="B70" s="124">
        <v>1202</v>
      </c>
      <c r="C70" s="124">
        <v>12</v>
      </c>
      <c r="D70" s="124" t="s">
        <v>26</v>
      </c>
      <c r="E70" s="127">
        <v>756.6</v>
      </c>
      <c r="F70" s="127">
        <v>50</v>
      </c>
      <c r="G70" s="127">
        <f t="shared" si="11"/>
        <v>806.6</v>
      </c>
      <c r="H70" s="127">
        <f t="shared" si="16"/>
        <v>887.2600000000001</v>
      </c>
      <c r="I70" s="133">
        <f t="shared" ref="I70:I71" si="17">I69</f>
        <v>26560</v>
      </c>
      <c r="J70" s="171">
        <f t="shared" si="12"/>
        <v>21423296</v>
      </c>
      <c r="K70" s="171">
        <f t="shared" si="13"/>
        <v>23137159.68</v>
      </c>
      <c r="L70" s="172">
        <f t="shared" si="14"/>
        <v>48000</v>
      </c>
      <c r="M70" s="171">
        <f t="shared" si="15"/>
        <v>2839232.0000000005</v>
      </c>
    </row>
    <row r="71" spans="1:13" x14ac:dyDescent="0.25">
      <c r="A71" s="124">
        <v>70</v>
      </c>
      <c r="B71" s="124">
        <v>1203</v>
      </c>
      <c r="C71" s="124">
        <v>12</v>
      </c>
      <c r="D71" s="124" t="s">
        <v>26</v>
      </c>
      <c r="E71" s="127">
        <v>757</v>
      </c>
      <c r="F71" s="127">
        <v>50</v>
      </c>
      <c r="G71" s="127">
        <f t="shared" si="11"/>
        <v>807</v>
      </c>
      <c r="H71" s="127">
        <f t="shared" si="16"/>
        <v>887.7</v>
      </c>
      <c r="I71" s="133">
        <f t="shared" si="17"/>
        <v>26560</v>
      </c>
      <c r="J71" s="171">
        <f t="shared" si="12"/>
        <v>21433920</v>
      </c>
      <c r="K71" s="171">
        <f t="shared" si="13"/>
        <v>23148633.600000001</v>
      </c>
      <c r="L71" s="172">
        <f t="shared" si="14"/>
        <v>48000</v>
      </c>
      <c r="M71" s="171">
        <f t="shared" si="15"/>
        <v>2840640</v>
      </c>
    </row>
    <row r="72" spans="1:13" x14ac:dyDescent="0.25">
      <c r="A72" s="124">
        <v>71</v>
      </c>
      <c r="B72" s="124">
        <v>1204</v>
      </c>
      <c r="C72" s="124">
        <v>12</v>
      </c>
      <c r="D72" s="124" t="s">
        <v>26</v>
      </c>
      <c r="E72" s="127">
        <v>723</v>
      </c>
      <c r="F72" s="127">
        <v>50</v>
      </c>
      <c r="G72" s="127">
        <f t="shared" si="11"/>
        <v>773</v>
      </c>
      <c r="H72" s="127">
        <f t="shared" si="16"/>
        <v>850.30000000000007</v>
      </c>
      <c r="I72" s="133">
        <f>I71</f>
        <v>26560</v>
      </c>
      <c r="J72" s="171">
        <f t="shared" si="12"/>
        <v>20530880</v>
      </c>
      <c r="K72" s="171">
        <f t="shared" si="13"/>
        <v>22173350.400000002</v>
      </c>
      <c r="L72" s="172">
        <f t="shared" si="14"/>
        <v>46000</v>
      </c>
      <c r="M72" s="171">
        <f t="shared" si="15"/>
        <v>2720960</v>
      </c>
    </row>
    <row r="73" spans="1:13" x14ac:dyDescent="0.25">
      <c r="A73" s="124">
        <v>72</v>
      </c>
      <c r="B73" s="124">
        <v>1205</v>
      </c>
      <c r="C73" s="124">
        <v>12</v>
      </c>
      <c r="D73" s="124" t="s">
        <v>26</v>
      </c>
      <c r="E73" s="127">
        <v>723</v>
      </c>
      <c r="F73" s="127">
        <v>50</v>
      </c>
      <c r="G73" s="127">
        <f t="shared" si="11"/>
        <v>773</v>
      </c>
      <c r="H73" s="127">
        <f t="shared" si="16"/>
        <v>850.30000000000007</v>
      </c>
      <c r="I73" s="133">
        <f>I72</f>
        <v>26560</v>
      </c>
      <c r="J73" s="171">
        <f t="shared" si="12"/>
        <v>20530880</v>
      </c>
      <c r="K73" s="171">
        <f t="shared" si="13"/>
        <v>22173350.400000002</v>
      </c>
      <c r="L73" s="172">
        <f t="shared" si="14"/>
        <v>46000</v>
      </c>
      <c r="M73" s="171">
        <f t="shared" si="15"/>
        <v>2720960</v>
      </c>
    </row>
    <row r="74" spans="1:13" x14ac:dyDescent="0.25">
      <c r="A74" s="124">
        <v>73</v>
      </c>
      <c r="B74" s="124">
        <v>1301</v>
      </c>
      <c r="C74" s="124">
        <v>13</v>
      </c>
      <c r="D74" s="124" t="s">
        <v>48</v>
      </c>
      <c r="E74" s="127">
        <v>1450</v>
      </c>
      <c r="F74" s="127">
        <v>142</v>
      </c>
      <c r="G74" s="127">
        <f t="shared" si="11"/>
        <v>1592</v>
      </c>
      <c r="H74" s="127">
        <f t="shared" si="16"/>
        <v>1751.2</v>
      </c>
      <c r="I74" s="133">
        <f>I73+120</f>
        <v>26680</v>
      </c>
      <c r="J74" s="171">
        <f t="shared" si="12"/>
        <v>42474560</v>
      </c>
      <c r="K74" s="171">
        <f t="shared" si="13"/>
        <v>45872524.800000004</v>
      </c>
      <c r="L74" s="172">
        <f t="shared" si="14"/>
        <v>95500</v>
      </c>
      <c r="M74" s="171">
        <f t="shared" si="15"/>
        <v>5603840</v>
      </c>
    </row>
    <row r="75" spans="1:13" x14ac:dyDescent="0.25">
      <c r="A75" s="124">
        <v>74</v>
      </c>
      <c r="B75" s="124">
        <v>1302</v>
      </c>
      <c r="C75" s="124">
        <v>13</v>
      </c>
      <c r="D75" s="124" t="s">
        <v>26</v>
      </c>
      <c r="E75" s="127">
        <v>756.6</v>
      </c>
      <c r="F75" s="127">
        <v>50</v>
      </c>
      <c r="G75" s="127">
        <f t="shared" si="11"/>
        <v>806.6</v>
      </c>
      <c r="H75" s="127">
        <f t="shared" si="16"/>
        <v>887.2600000000001</v>
      </c>
      <c r="I75" s="133">
        <f t="shared" ref="I75:I76" si="18">I74</f>
        <v>26680</v>
      </c>
      <c r="J75" s="171">
        <f t="shared" si="12"/>
        <v>21520088</v>
      </c>
      <c r="K75" s="171">
        <f t="shared" si="13"/>
        <v>23241695.040000003</v>
      </c>
      <c r="L75" s="172">
        <f t="shared" si="14"/>
        <v>48500</v>
      </c>
      <c r="M75" s="171">
        <f t="shared" si="15"/>
        <v>2839232.0000000005</v>
      </c>
    </row>
    <row r="76" spans="1:13" x14ac:dyDescent="0.25">
      <c r="A76" s="124">
        <v>75</v>
      </c>
      <c r="B76" s="124">
        <v>1303</v>
      </c>
      <c r="C76" s="124">
        <v>13</v>
      </c>
      <c r="D76" s="124" t="s">
        <v>26</v>
      </c>
      <c r="E76" s="127">
        <v>757</v>
      </c>
      <c r="F76" s="127">
        <v>50</v>
      </c>
      <c r="G76" s="127">
        <f t="shared" si="11"/>
        <v>807</v>
      </c>
      <c r="H76" s="127">
        <f t="shared" si="16"/>
        <v>887.7</v>
      </c>
      <c r="I76" s="133">
        <f t="shared" si="18"/>
        <v>26680</v>
      </c>
      <c r="J76" s="171">
        <f t="shared" si="12"/>
        <v>21530760</v>
      </c>
      <c r="K76" s="171">
        <f t="shared" si="13"/>
        <v>23253220.800000001</v>
      </c>
      <c r="L76" s="172">
        <f t="shared" si="14"/>
        <v>48500</v>
      </c>
      <c r="M76" s="171">
        <f t="shared" si="15"/>
        <v>2840640</v>
      </c>
    </row>
    <row r="77" spans="1:13" x14ac:dyDescent="0.25">
      <c r="A77" s="124">
        <v>76</v>
      </c>
      <c r="B77" s="124">
        <v>1304</v>
      </c>
      <c r="C77" s="124">
        <v>13</v>
      </c>
      <c r="D77" s="124" t="s">
        <v>26</v>
      </c>
      <c r="E77" s="127">
        <v>723</v>
      </c>
      <c r="F77" s="127">
        <v>50</v>
      </c>
      <c r="G77" s="127">
        <f t="shared" si="11"/>
        <v>773</v>
      </c>
      <c r="H77" s="127">
        <f t="shared" si="16"/>
        <v>850.30000000000007</v>
      </c>
      <c r="I77" s="133">
        <f>I76</f>
        <v>26680</v>
      </c>
      <c r="J77" s="171">
        <f t="shared" si="12"/>
        <v>20623640</v>
      </c>
      <c r="K77" s="171">
        <f t="shared" si="13"/>
        <v>22273531.200000003</v>
      </c>
      <c r="L77" s="172">
        <f t="shared" si="14"/>
        <v>46500</v>
      </c>
      <c r="M77" s="171">
        <f t="shared" si="15"/>
        <v>2720960</v>
      </c>
    </row>
    <row r="78" spans="1:13" x14ac:dyDescent="0.25">
      <c r="A78" s="124">
        <v>77</v>
      </c>
      <c r="B78" s="124">
        <v>1305</v>
      </c>
      <c r="C78" s="124">
        <v>13</v>
      </c>
      <c r="D78" s="124" t="s">
        <v>26</v>
      </c>
      <c r="E78" s="127">
        <v>723</v>
      </c>
      <c r="F78" s="127">
        <v>50</v>
      </c>
      <c r="G78" s="127">
        <f t="shared" si="11"/>
        <v>773</v>
      </c>
      <c r="H78" s="127">
        <f t="shared" si="16"/>
        <v>850.30000000000007</v>
      </c>
      <c r="I78" s="133">
        <f>I77</f>
        <v>26680</v>
      </c>
      <c r="J78" s="171">
        <f t="shared" si="12"/>
        <v>20623640</v>
      </c>
      <c r="K78" s="171">
        <f t="shared" si="13"/>
        <v>22273531.200000003</v>
      </c>
      <c r="L78" s="172">
        <f t="shared" si="14"/>
        <v>46500</v>
      </c>
      <c r="M78" s="171">
        <f t="shared" si="15"/>
        <v>2720960</v>
      </c>
    </row>
    <row r="79" spans="1:13" x14ac:dyDescent="0.25">
      <c r="A79" s="124">
        <v>78</v>
      </c>
      <c r="B79" s="124">
        <v>1401</v>
      </c>
      <c r="C79" s="124">
        <v>14</v>
      </c>
      <c r="D79" s="124" t="s">
        <v>48</v>
      </c>
      <c r="E79" s="127">
        <v>1450</v>
      </c>
      <c r="F79" s="127">
        <v>142</v>
      </c>
      <c r="G79" s="127">
        <f t="shared" si="11"/>
        <v>1592</v>
      </c>
      <c r="H79" s="127">
        <f t="shared" si="16"/>
        <v>1751.2</v>
      </c>
      <c r="I79" s="133">
        <f>I78+120</f>
        <v>26800</v>
      </c>
      <c r="J79" s="171">
        <f t="shared" si="12"/>
        <v>42665600</v>
      </c>
      <c r="K79" s="171">
        <f t="shared" si="13"/>
        <v>46078848</v>
      </c>
      <c r="L79" s="172">
        <f t="shared" si="14"/>
        <v>96000</v>
      </c>
      <c r="M79" s="171">
        <f t="shared" si="15"/>
        <v>5603840</v>
      </c>
    </row>
    <row r="80" spans="1:13" x14ac:dyDescent="0.25">
      <c r="A80" s="124">
        <v>79</v>
      </c>
      <c r="B80" s="124">
        <v>1402</v>
      </c>
      <c r="C80" s="124">
        <v>14</v>
      </c>
      <c r="D80" s="124" t="s">
        <v>26</v>
      </c>
      <c r="E80" s="127">
        <v>756.6</v>
      </c>
      <c r="F80" s="127">
        <v>50</v>
      </c>
      <c r="G80" s="127">
        <f t="shared" si="11"/>
        <v>806.6</v>
      </c>
      <c r="H80" s="127">
        <f t="shared" si="16"/>
        <v>887.2600000000001</v>
      </c>
      <c r="I80" s="133">
        <f t="shared" ref="I80:I81" si="19">I79</f>
        <v>26800</v>
      </c>
      <c r="J80" s="171">
        <f t="shared" si="12"/>
        <v>21616880</v>
      </c>
      <c r="K80" s="171">
        <f t="shared" si="13"/>
        <v>23346230.400000002</v>
      </c>
      <c r="L80" s="172">
        <f t="shared" si="14"/>
        <v>48500</v>
      </c>
      <c r="M80" s="171">
        <f t="shared" si="15"/>
        <v>2839232.0000000005</v>
      </c>
    </row>
    <row r="81" spans="1:13" x14ac:dyDescent="0.25">
      <c r="A81" s="124">
        <v>80</v>
      </c>
      <c r="B81" s="124">
        <v>1403</v>
      </c>
      <c r="C81" s="124">
        <v>14</v>
      </c>
      <c r="D81" s="124" t="s">
        <v>26</v>
      </c>
      <c r="E81" s="127">
        <v>757</v>
      </c>
      <c r="F81" s="127">
        <v>50</v>
      </c>
      <c r="G81" s="127">
        <f t="shared" si="11"/>
        <v>807</v>
      </c>
      <c r="H81" s="127">
        <f t="shared" si="16"/>
        <v>887.7</v>
      </c>
      <c r="I81" s="133">
        <f t="shared" si="19"/>
        <v>26800</v>
      </c>
      <c r="J81" s="171">
        <f t="shared" si="12"/>
        <v>21627600</v>
      </c>
      <c r="K81" s="171">
        <f t="shared" si="13"/>
        <v>23357808</v>
      </c>
      <c r="L81" s="172">
        <f t="shared" si="14"/>
        <v>48500</v>
      </c>
      <c r="M81" s="171">
        <f t="shared" si="15"/>
        <v>2840640</v>
      </c>
    </row>
    <row r="82" spans="1:13" x14ac:dyDescent="0.25">
      <c r="A82" s="124">
        <v>81</v>
      </c>
      <c r="B82" s="124">
        <v>1404</v>
      </c>
      <c r="C82" s="124">
        <v>14</v>
      </c>
      <c r="D82" s="124" t="s">
        <v>26</v>
      </c>
      <c r="E82" s="127">
        <v>723</v>
      </c>
      <c r="F82" s="127">
        <v>50</v>
      </c>
      <c r="G82" s="127">
        <f t="shared" si="11"/>
        <v>773</v>
      </c>
      <c r="H82" s="127">
        <f t="shared" si="16"/>
        <v>850.30000000000007</v>
      </c>
      <c r="I82" s="133">
        <f>I81</f>
        <v>26800</v>
      </c>
      <c r="J82" s="171">
        <f t="shared" si="12"/>
        <v>20716400</v>
      </c>
      <c r="K82" s="171">
        <f t="shared" si="13"/>
        <v>22373712</v>
      </c>
      <c r="L82" s="172">
        <f t="shared" si="14"/>
        <v>46500</v>
      </c>
      <c r="M82" s="171">
        <f t="shared" si="15"/>
        <v>2720960</v>
      </c>
    </row>
    <row r="83" spans="1:13" x14ac:dyDescent="0.25">
      <c r="A83" s="124">
        <v>82</v>
      </c>
      <c r="B83" s="124">
        <v>1405</v>
      </c>
      <c r="C83" s="124">
        <v>14</v>
      </c>
      <c r="D83" s="124" t="s">
        <v>26</v>
      </c>
      <c r="E83" s="127">
        <v>723</v>
      </c>
      <c r="F83" s="127">
        <v>50</v>
      </c>
      <c r="G83" s="127">
        <f t="shared" si="11"/>
        <v>773</v>
      </c>
      <c r="H83" s="127">
        <f t="shared" si="16"/>
        <v>850.30000000000007</v>
      </c>
      <c r="I83" s="133">
        <f>I82</f>
        <v>26800</v>
      </c>
      <c r="J83" s="171">
        <f t="shared" si="12"/>
        <v>20716400</v>
      </c>
      <c r="K83" s="171">
        <f t="shared" si="13"/>
        <v>22373712</v>
      </c>
      <c r="L83" s="172">
        <f t="shared" si="14"/>
        <v>46500</v>
      </c>
      <c r="M83" s="171">
        <f t="shared" si="15"/>
        <v>2720960</v>
      </c>
    </row>
    <row r="84" spans="1:13" x14ac:dyDescent="0.25">
      <c r="A84" s="124">
        <v>83</v>
      </c>
      <c r="B84" s="124">
        <v>1501</v>
      </c>
      <c r="C84" s="124">
        <v>15</v>
      </c>
      <c r="D84" s="124" t="s">
        <v>48</v>
      </c>
      <c r="E84" s="127">
        <v>1450</v>
      </c>
      <c r="F84" s="127">
        <v>142</v>
      </c>
      <c r="G84" s="127">
        <f t="shared" si="11"/>
        <v>1592</v>
      </c>
      <c r="H84" s="127">
        <f t="shared" si="16"/>
        <v>1751.2</v>
      </c>
      <c r="I84" s="133">
        <f>I83+120</f>
        <v>26920</v>
      </c>
      <c r="J84" s="171">
        <f t="shared" si="12"/>
        <v>42856640</v>
      </c>
      <c r="K84" s="171">
        <f t="shared" si="13"/>
        <v>46285171.200000003</v>
      </c>
      <c r="L84" s="172">
        <f t="shared" si="14"/>
        <v>96500</v>
      </c>
      <c r="M84" s="171">
        <f t="shared" si="15"/>
        <v>5603840</v>
      </c>
    </row>
    <row r="85" spans="1:13" x14ac:dyDescent="0.25">
      <c r="A85" s="124">
        <v>84</v>
      </c>
      <c r="B85" s="124">
        <v>1502</v>
      </c>
      <c r="C85" s="124">
        <v>15</v>
      </c>
      <c r="D85" s="124" t="s">
        <v>26</v>
      </c>
      <c r="E85" s="127">
        <v>756.6</v>
      </c>
      <c r="F85" s="127">
        <v>50</v>
      </c>
      <c r="G85" s="127">
        <f t="shared" si="11"/>
        <v>806.6</v>
      </c>
      <c r="H85" s="127">
        <f t="shared" si="16"/>
        <v>887.2600000000001</v>
      </c>
      <c r="I85" s="133">
        <f t="shared" ref="I85:I86" si="20">I84</f>
        <v>26920</v>
      </c>
      <c r="J85" s="171">
        <f t="shared" si="12"/>
        <v>21713672</v>
      </c>
      <c r="K85" s="171">
        <f t="shared" si="13"/>
        <v>23450765.760000002</v>
      </c>
      <c r="L85" s="172">
        <f t="shared" si="14"/>
        <v>49000</v>
      </c>
      <c r="M85" s="171">
        <f t="shared" si="15"/>
        <v>2839232.0000000005</v>
      </c>
    </row>
    <row r="86" spans="1:13" x14ac:dyDescent="0.25">
      <c r="A86" s="124">
        <v>85</v>
      </c>
      <c r="B86" s="124">
        <v>1503</v>
      </c>
      <c r="C86" s="124">
        <v>15</v>
      </c>
      <c r="D86" s="124" t="s">
        <v>26</v>
      </c>
      <c r="E86" s="127">
        <v>757</v>
      </c>
      <c r="F86" s="127">
        <v>50</v>
      </c>
      <c r="G86" s="127">
        <f t="shared" si="11"/>
        <v>807</v>
      </c>
      <c r="H86" s="127">
        <f t="shared" si="16"/>
        <v>887.7</v>
      </c>
      <c r="I86" s="133">
        <f t="shared" si="20"/>
        <v>26920</v>
      </c>
      <c r="J86" s="171">
        <f t="shared" si="12"/>
        <v>21724440</v>
      </c>
      <c r="K86" s="171">
        <f t="shared" si="13"/>
        <v>23462395.200000003</v>
      </c>
      <c r="L86" s="172">
        <f t="shared" si="14"/>
        <v>49000</v>
      </c>
      <c r="M86" s="171">
        <f t="shared" si="15"/>
        <v>2840640</v>
      </c>
    </row>
    <row r="87" spans="1:13" x14ac:dyDescent="0.25">
      <c r="A87" s="124">
        <v>86</v>
      </c>
      <c r="B87" s="124">
        <v>1601</v>
      </c>
      <c r="C87" s="124">
        <v>16</v>
      </c>
      <c r="D87" s="124" t="s">
        <v>48</v>
      </c>
      <c r="E87" s="127">
        <v>1450</v>
      </c>
      <c r="F87" s="127">
        <v>142</v>
      </c>
      <c r="G87" s="127">
        <f t="shared" si="11"/>
        <v>1592</v>
      </c>
      <c r="H87" s="127">
        <f t="shared" si="16"/>
        <v>1751.2</v>
      </c>
      <c r="I87" s="133">
        <f>I86+120</f>
        <v>27040</v>
      </c>
      <c r="J87" s="171">
        <f t="shared" si="12"/>
        <v>43047680</v>
      </c>
      <c r="K87" s="171">
        <f t="shared" si="13"/>
        <v>46491494.400000006</v>
      </c>
      <c r="L87" s="172">
        <f t="shared" si="14"/>
        <v>97000</v>
      </c>
      <c r="M87" s="171">
        <f t="shared" si="15"/>
        <v>5603840</v>
      </c>
    </row>
    <row r="88" spans="1:13" x14ac:dyDescent="0.25">
      <c r="A88" s="124">
        <v>87</v>
      </c>
      <c r="B88" s="124">
        <v>1602</v>
      </c>
      <c r="C88" s="124">
        <v>16</v>
      </c>
      <c r="D88" s="124" t="s">
        <v>26</v>
      </c>
      <c r="E88" s="127">
        <v>756.6</v>
      </c>
      <c r="F88" s="127">
        <v>50</v>
      </c>
      <c r="G88" s="127">
        <f t="shared" si="11"/>
        <v>806.6</v>
      </c>
      <c r="H88" s="127">
        <f t="shared" si="16"/>
        <v>887.2600000000001</v>
      </c>
      <c r="I88" s="133">
        <f t="shared" ref="I88:I89" si="21">I87</f>
        <v>27040</v>
      </c>
      <c r="J88" s="171">
        <f t="shared" si="12"/>
        <v>21810464</v>
      </c>
      <c r="K88" s="171">
        <f t="shared" si="13"/>
        <v>23555301.120000001</v>
      </c>
      <c r="L88" s="172">
        <f t="shared" si="14"/>
        <v>49000</v>
      </c>
      <c r="M88" s="171">
        <f t="shared" si="15"/>
        <v>2839232.0000000005</v>
      </c>
    </row>
    <row r="89" spans="1:13" x14ac:dyDescent="0.25">
      <c r="A89" s="124">
        <v>88</v>
      </c>
      <c r="B89" s="124">
        <v>1603</v>
      </c>
      <c r="C89" s="124">
        <v>16</v>
      </c>
      <c r="D89" s="124" t="s">
        <v>26</v>
      </c>
      <c r="E89" s="127">
        <v>757</v>
      </c>
      <c r="F89" s="127">
        <v>50</v>
      </c>
      <c r="G89" s="127">
        <f t="shared" si="11"/>
        <v>807</v>
      </c>
      <c r="H89" s="127">
        <f t="shared" si="16"/>
        <v>887.7</v>
      </c>
      <c r="I89" s="133">
        <f t="shared" si="21"/>
        <v>27040</v>
      </c>
      <c r="J89" s="171">
        <f t="shared" si="12"/>
        <v>21821280</v>
      </c>
      <c r="K89" s="171">
        <f t="shared" si="13"/>
        <v>23566982.400000002</v>
      </c>
      <c r="L89" s="172">
        <f t="shared" si="14"/>
        <v>49000</v>
      </c>
      <c r="M89" s="171">
        <f t="shared" si="15"/>
        <v>2840640</v>
      </c>
    </row>
    <row r="90" spans="1:13" x14ac:dyDescent="0.25">
      <c r="A90" s="124">
        <v>89</v>
      </c>
      <c r="B90" s="124">
        <v>1604</v>
      </c>
      <c r="C90" s="124">
        <v>16</v>
      </c>
      <c r="D90" s="124" t="s">
        <v>26</v>
      </c>
      <c r="E90" s="127">
        <v>723</v>
      </c>
      <c r="F90" s="127">
        <v>50</v>
      </c>
      <c r="G90" s="127">
        <f t="shared" si="11"/>
        <v>773</v>
      </c>
      <c r="H90" s="127">
        <f t="shared" si="16"/>
        <v>850.30000000000007</v>
      </c>
      <c r="I90" s="133">
        <f>I89</f>
        <v>27040</v>
      </c>
      <c r="J90" s="171">
        <f t="shared" si="12"/>
        <v>20901920</v>
      </c>
      <c r="K90" s="171">
        <f t="shared" si="13"/>
        <v>22574073.600000001</v>
      </c>
      <c r="L90" s="172">
        <f t="shared" si="14"/>
        <v>47000</v>
      </c>
      <c r="M90" s="171">
        <f t="shared" si="15"/>
        <v>2720960</v>
      </c>
    </row>
    <row r="91" spans="1:13" x14ac:dyDescent="0.25">
      <c r="A91" s="124">
        <v>90</v>
      </c>
      <c r="B91" s="124">
        <v>1605</v>
      </c>
      <c r="C91" s="124">
        <v>16</v>
      </c>
      <c r="D91" s="124" t="s">
        <v>26</v>
      </c>
      <c r="E91" s="127">
        <v>723</v>
      </c>
      <c r="F91" s="127">
        <v>50</v>
      </c>
      <c r="G91" s="127">
        <f t="shared" si="11"/>
        <v>773</v>
      </c>
      <c r="H91" s="127">
        <f t="shared" si="16"/>
        <v>850.30000000000007</v>
      </c>
      <c r="I91" s="133">
        <f>I90</f>
        <v>27040</v>
      </c>
      <c r="J91" s="171">
        <f t="shared" si="12"/>
        <v>20901920</v>
      </c>
      <c r="K91" s="171">
        <f t="shared" si="13"/>
        <v>22574073.600000001</v>
      </c>
      <c r="L91" s="172">
        <f t="shared" si="14"/>
        <v>47000</v>
      </c>
      <c r="M91" s="171">
        <f t="shared" si="15"/>
        <v>2720960</v>
      </c>
    </row>
    <row r="92" spans="1:13" x14ac:dyDescent="0.25">
      <c r="A92" s="124">
        <v>91</v>
      </c>
      <c r="B92" s="124">
        <v>1701</v>
      </c>
      <c r="C92" s="124">
        <v>17</v>
      </c>
      <c r="D92" s="124" t="s">
        <v>48</v>
      </c>
      <c r="E92" s="127">
        <v>1450</v>
      </c>
      <c r="F92" s="127">
        <v>142</v>
      </c>
      <c r="G92" s="127">
        <f t="shared" si="11"/>
        <v>1592</v>
      </c>
      <c r="H92" s="127">
        <f t="shared" si="16"/>
        <v>1751.2</v>
      </c>
      <c r="I92" s="133">
        <f>I91+120</f>
        <v>27160</v>
      </c>
      <c r="J92" s="171">
        <f t="shared" si="12"/>
        <v>43238720</v>
      </c>
      <c r="K92" s="171">
        <f t="shared" si="13"/>
        <v>46697817.600000001</v>
      </c>
      <c r="L92" s="172">
        <f t="shared" si="14"/>
        <v>97500</v>
      </c>
      <c r="M92" s="171">
        <f t="shared" si="15"/>
        <v>5603840</v>
      </c>
    </row>
    <row r="93" spans="1:13" x14ac:dyDescent="0.25">
      <c r="A93" s="124">
        <v>92</v>
      </c>
      <c r="B93" s="124">
        <v>1702</v>
      </c>
      <c r="C93" s="124">
        <v>17</v>
      </c>
      <c r="D93" s="124" t="s">
        <v>26</v>
      </c>
      <c r="E93" s="127">
        <v>756.6</v>
      </c>
      <c r="F93" s="127">
        <v>50</v>
      </c>
      <c r="G93" s="127">
        <f t="shared" si="11"/>
        <v>806.6</v>
      </c>
      <c r="H93" s="127">
        <f t="shared" si="16"/>
        <v>887.2600000000001</v>
      </c>
      <c r="I93" s="133">
        <f>I92</f>
        <v>27160</v>
      </c>
      <c r="J93" s="171">
        <f t="shared" si="12"/>
        <v>21907256</v>
      </c>
      <c r="K93" s="171">
        <f t="shared" si="13"/>
        <v>23659836.48</v>
      </c>
      <c r="L93" s="172">
        <f t="shared" si="14"/>
        <v>49500</v>
      </c>
      <c r="M93" s="171">
        <f t="shared" si="15"/>
        <v>2839232.0000000005</v>
      </c>
    </row>
    <row r="94" spans="1:13" x14ac:dyDescent="0.25">
      <c r="A94" s="124">
        <v>93</v>
      </c>
      <c r="B94" s="124">
        <v>1703</v>
      </c>
      <c r="C94" s="124">
        <v>17</v>
      </c>
      <c r="D94" s="124" t="s">
        <v>26</v>
      </c>
      <c r="E94" s="127">
        <v>757</v>
      </c>
      <c r="F94" s="127">
        <v>50</v>
      </c>
      <c r="G94" s="127">
        <f t="shared" si="11"/>
        <v>807</v>
      </c>
      <c r="H94" s="127">
        <f t="shared" si="16"/>
        <v>887.7</v>
      </c>
      <c r="I94" s="133">
        <f>I93</f>
        <v>27160</v>
      </c>
      <c r="J94" s="171">
        <f t="shared" si="12"/>
        <v>21918120</v>
      </c>
      <c r="K94" s="171">
        <f t="shared" si="13"/>
        <v>23671569.600000001</v>
      </c>
      <c r="L94" s="172">
        <f t="shared" si="14"/>
        <v>49500</v>
      </c>
      <c r="M94" s="171">
        <f t="shared" si="15"/>
        <v>2840640</v>
      </c>
    </row>
    <row r="95" spans="1:13" x14ac:dyDescent="0.25">
      <c r="A95" s="124">
        <v>94</v>
      </c>
      <c r="B95" s="124">
        <v>1704</v>
      </c>
      <c r="C95" s="124">
        <v>17</v>
      </c>
      <c r="D95" s="124" t="s">
        <v>26</v>
      </c>
      <c r="E95" s="127">
        <v>723</v>
      </c>
      <c r="F95" s="127">
        <v>50</v>
      </c>
      <c r="G95" s="127">
        <f t="shared" si="11"/>
        <v>773</v>
      </c>
      <c r="H95" s="127">
        <f t="shared" si="16"/>
        <v>850.30000000000007</v>
      </c>
      <c r="I95" s="133">
        <f>I94</f>
        <v>27160</v>
      </c>
      <c r="J95" s="171">
        <f t="shared" si="12"/>
        <v>20994680</v>
      </c>
      <c r="K95" s="171">
        <f t="shared" si="13"/>
        <v>22674254.400000002</v>
      </c>
      <c r="L95" s="172">
        <f t="shared" si="14"/>
        <v>47000</v>
      </c>
      <c r="M95" s="171">
        <f t="shared" si="15"/>
        <v>2720960</v>
      </c>
    </row>
    <row r="96" spans="1:13" x14ac:dyDescent="0.25">
      <c r="A96" s="124">
        <v>95</v>
      </c>
      <c r="B96" s="124">
        <v>1705</v>
      </c>
      <c r="C96" s="124">
        <v>17</v>
      </c>
      <c r="D96" s="124" t="s">
        <v>26</v>
      </c>
      <c r="E96" s="127">
        <v>723</v>
      </c>
      <c r="F96" s="127">
        <v>50</v>
      </c>
      <c r="G96" s="127">
        <f t="shared" si="11"/>
        <v>773</v>
      </c>
      <c r="H96" s="127">
        <f t="shared" si="16"/>
        <v>850.30000000000007</v>
      </c>
      <c r="I96" s="133">
        <f>I95</f>
        <v>27160</v>
      </c>
      <c r="J96" s="171">
        <f t="shared" si="12"/>
        <v>20994680</v>
      </c>
      <c r="K96" s="171">
        <f t="shared" si="13"/>
        <v>22674254.400000002</v>
      </c>
      <c r="L96" s="172">
        <f t="shared" si="14"/>
        <v>47000</v>
      </c>
      <c r="M96" s="171">
        <f t="shared" si="15"/>
        <v>2720960</v>
      </c>
    </row>
    <row r="97" spans="1:13" x14ac:dyDescent="0.25">
      <c r="A97" s="124">
        <v>96</v>
      </c>
      <c r="B97" s="124">
        <v>1801</v>
      </c>
      <c r="C97" s="124">
        <v>18</v>
      </c>
      <c r="D97" s="124" t="s">
        <v>48</v>
      </c>
      <c r="E97" s="127">
        <v>1450</v>
      </c>
      <c r="F97" s="127">
        <v>142</v>
      </c>
      <c r="G97" s="127">
        <f t="shared" si="11"/>
        <v>1592</v>
      </c>
      <c r="H97" s="127">
        <f t="shared" si="16"/>
        <v>1751.2</v>
      </c>
      <c r="I97" s="133">
        <f>I96+120</f>
        <v>27280</v>
      </c>
      <c r="J97" s="171">
        <f t="shared" si="12"/>
        <v>43429760</v>
      </c>
      <c r="K97" s="171">
        <f t="shared" si="13"/>
        <v>46904140.800000004</v>
      </c>
      <c r="L97" s="172">
        <f t="shared" si="14"/>
        <v>97500</v>
      </c>
      <c r="M97" s="171">
        <f t="shared" si="15"/>
        <v>5603840</v>
      </c>
    </row>
    <row r="98" spans="1:13" x14ac:dyDescent="0.25">
      <c r="A98" s="124">
        <v>97</v>
      </c>
      <c r="B98" s="124">
        <v>1802</v>
      </c>
      <c r="C98" s="124">
        <v>18</v>
      </c>
      <c r="D98" s="124" t="s">
        <v>26</v>
      </c>
      <c r="E98" s="127">
        <v>756.6</v>
      </c>
      <c r="F98" s="127">
        <v>50</v>
      </c>
      <c r="G98" s="127">
        <f t="shared" si="11"/>
        <v>806.6</v>
      </c>
      <c r="H98" s="127">
        <f t="shared" si="16"/>
        <v>887.2600000000001</v>
      </c>
      <c r="I98" s="133">
        <f>I97</f>
        <v>27280</v>
      </c>
      <c r="J98" s="171">
        <f t="shared" si="12"/>
        <v>22004048</v>
      </c>
      <c r="K98" s="171">
        <f t="shared" si="13"/>
        <v>23764371.84</v>
      </c>
      <c r="L98" s="172">
        <f t="shared" si="14"/>
        <v>49500</v>
      </c>
      <c r="M98" s="171">
        <f t="shared" si="15"/>
        <v>2839232.0000000005</v>
      </c>
    </row>
    <row r="99" spans="1:13" x14ac:dyDescent="0.25">
      <c r="A99" s="124">
        <v>98</v>
      </c>
      <c r="B99" s="124">
        <v>1803</v>
      </c>
      <c r="C99" s="124">
        <v>18</v>
      </c>
      <c r="D99" s="124" t="s">
        <v>26</v>
      </c>
      <c r="E99" s="127">
        <v>757</v>
      </c>
      <c r="F99" s="127">
        <v>50</v>
      </c>
      <c r="G99" s="127">
        <f t="shared" si="11"/>
        <v>807</v>
      </c>
      <c r="H99" s="127">
        <f t="shared" si="16"/>
        <v>887.7</v>
      </c>
      <c r="I99" s="133">
        <f>I98</f>
        <v>27280</v>
      </c>
      <c r="J99" s="171">
        <f t="shared" si="12"/>
        <v>22014960</v>
      </c>
      <c r="K99" s="171">
        <f t="shared" si="13"/>
        <v>23776156.800000001</v>
      </c>
      <c r="L99" s="172">
        <f t="shared" si="14"/>
        <v>49500</v>
      </c>
      <c r="M99" s="171">
        <f t="shared" si="15"/>
        <v>2840640</v>
      </c>
    </row>
    <row r="100" spans="1:13" x14ac:dyDescent="0.25">
      <c r="A100" s="124">
        <v>99</v>
      </c>
      <c r="B100" s="124">
        <v>1804</v>
      </c>
      <c r="C100" s="124">
        <v>18</v>
      </c>
      <c r="D100" s="124" t="s">
        <v>26</v>
      </c>
      <c r="E100" s="127">
        <v>723</v>
      </c>
      <c r="F100" s="127">
        <v>50</v>
      </c>
      <c r="G100" s="127">
        <f t="shared" si="11"/>
        <v>773</v>
      </c>
      <c r="H100" s="127">
        <f t="shared" si="16"/>
        <v>850.30000000000007</v>
      </c>
      <c r="I100" s="133">
        <f>I99</f>
        <v>27280</v>
      </c>
      <c r="J100" s="171">
        <f t="shared" si="12"/>
        <v>21087440</v>
      </c>
      <c r="K100" s="171">
        <f t="shared" si="13"/>
        <v>22774435.200000003</v>
      </c>
      <c r="L100" s="172">
        <f t="shared" si="14"/>
        <v>47500</v>
      </c>
      <c r="M100" s="171">
        <f t="shared" si="15"/>
        <v>2720960</v>
      </c>
    </row>
    <row r="101" spans="1:13" x14ac:dyDescent="0.25">
      <c r="A101" s="124">
        <v>100</v>
      </c>
      <c r="B101" s="124">
        <v>1805</v>
      </c>
      <c r="C101" s="124">
        <v>18</v>
      </c>
      <c r="D101" s="124" t="s">
        <v>26</v>
      </c>
      <c r="E101" s="127">
        <v>723</v>
      </c>
      <c r="F101" s="127">
        <v>50</v>
      </c>
      <c r="G101" s="127">
        <f t="shared" si="11"/>
        <v>773</v>
      </c>
      <c r="H101" s="127">
        <f t="shared" si="16"/>
        <v>850.30000000000007</v>
      </c>
      <c r="I101" s="133">
        <f>I100</f>
        <v>27280</v>
      </c>
      <c r="J101" s="171">
        <f t="shared" si="12"/>
        <v>21087440</v>
      </c>
      <c r="K101" s="171">
        <f t="shared" si="13"/>
        <v>22774435.200000003</v>
      </c>
      <c r="L101" s="172">
        <f t="shared" si="14"/>
        <v>47500</v>
      </c>
      <c r="M101" s="171">
        <f t="shared" si="15"/>
        <v>2720960</v>
      </c>
    </row>
    <row r="102" spans="1:13" x14ac:dyDescent="0.25">
      <c r="A102" s="124">
        <v>101</v>
      </c>
      <c r="B102" s="124">
        <v>1901</v>
      </c>
      <c r="C102" s="124">
        <v>19</v>
      </c>
      <c r="D102" s="124" t="s">
        <v>48</v>
      </c>
      <c r="E102" s="127">
        <v>1450</v>
      </c>
      <c r="F102" s="127">
        <v>142</v>
      </c>
      <c r="G102" s="127">
        <f t="shared" si="11"/>
        <v>1592</v>
      </c>
      <c r="H102" s="127">
        <f t="shared" si="16"/>
        <v>1751.2</v>
      </c>
      <c r="I102" s="133">
        <f>I101+120</f>
        <v>27400</v>
      </c>
      <c r="J102" s="171">
        <f t="shared" si="12"/>
        <v>43620800</v>
      </c>
      <c r="K102" s="171">
        <f t="shared" si="13"/>
        <v>47110464</v>
      </c>
      <c r="L102" s="172">
        <f t="shared" si="14"/>
        <v>98000</v>
      </c>
      <c r="M102" s="171">
        <f t="shared" si="15"/>
        <v>5603840</v>
      </c>
    </row>
    <row r="103" spans="1:13" x14ac:dyDescent="0.25">
      <c r="A103" s="124">
        <v>102</v>
      </c>
      <c r="B103" s="124">
        <v>1902</v>
      </c>
      <c r="C103" s="124">
        <v>19</v>
      </c>
      <c r="D103" s="124" t="s">
        <v>26</v>
      </c>
      <c r="E103" s="127">
        <v>756.6</v>
      </c>
      <c r="F103" s="127">
        <v>50</v>
      </c>
      <c r="G103" s="127">
        <f t="shared" si="11"/>
        <v>806.6</v>
      </c>
      <c r="H103" s="127">
        <f t="shared" si="16"/>
        <v>887.2600000000001</v>
      </c>
      <c r="I103" s="133">
        <f>I102</f>
        <v>27400</v>
      </c>
      <c r="J103" s="171">
        <f t="shared" si="12"/>
        <v>22100840</v>
      </c>
      <c r="K103" s="171">
        <f t="shared" si="13"/>
        <v>23868907.200000003</v>
      </c>
      <c r="L103" s="172">
        <f t="shared" si="14"/>
        <v>49500</v>
      </c>
      <c r="M103" s="171">
        <f t="shared" si="15"/>
        <v>2839232.0000000005</v>
      </c>
    </row>
    <row r="104" spans="1:13" x14ac:dyDescent="0.25">
      <c r="A104" s="124">
        <v>103</v>
      </c>
      <c r="B104" s="124">
        <v>1903</v>
      </c>
      <c r="C104" s="124">
        <v>19</v>
      </c>
      <c r="D104" s="124" t="s">
        <v>26</v>
      </c>
      <c r="E104" s="127">
        <v>757</v>
      </c>
      <c r="F104" s="127">
        <v>50</v>
      </c>
      <c r="G104" s="127">
        <f t="shared" si="11"/>
        <v>807</v>
      </c>
      <c r="H104" s="127">
        <f t="shared" si="16"/>
        <v>887.7</v>
      </c>
      <c r="I104" s="133">
        <f>I103</f>
        <v>27400</v>
      </c>
      <c r="J104" s="171">
        <f t="shared" si="12"/>
        <v>22111800</v>
      </c>
      <c r="K104" s="171">
        <f t="shared" si="13"/>
        <v>23880744</v>
      </c>
      <c r="L104" s="172">
        <f t="shared" si="14"/>
        <v>50000</v>
      </c>
      <c r="M104" s="171">
        <f t="shared" si="15"/>
        <v>2840640</v>
      </c>
    </row>
    <row r="105" spans="1:13" x14ac:dyDescent="0.25">
      <c r="A105" s="124">
        <v>104</v>
      </c>
      <c r="B105" s="124">
        <v>1904</v>
      </c>
      <c r="C105" s="124">
        <v>19</v>
      </c>
      <c r="D105" s="124" t="s">
        <v>26</v>
      </c>
      <c r="E105" s="127">
        <v>723</v>
      </c>
      <c r="F105" s="127">
        <v>50</v>
      </c>
      <c r="G105" s="127">
        <f t="shared" si="11"/>
        <v>773</v>
      </c>
      <c r="H105" s="127">
        <f t="shared" si="16"/>
        <v>850.30000000000007</v>
      </c>
      <c r="I105" s="133">
        <f>I104</f>
        <v>27400</v>
      </c>
      <c r="J105" s="171">
        <f t="shared" si="12"/>
        <v>21180200</v>
      </c>
      <c r="K105" s="171">
        <f t="shared" si="13"/>
        <v>22874616</v>
      </c>
      <c r="L105" s="172">
        <f t="shared" si="14"/>
        <v>47500</v>
      </c>
      <c r="M105" s="171">
        <f t="shared" si="15"/>
        <v>2720960</v>
      </c>
    </row>
    <row r="106" spans="1:13" x14ac:dyDescent="0.25">
      <c r="A106" s="124">
        <v>105</v>
      </c>
      <c r="B106" s="124">
        <v>1905</v>
      </c>
      <c r="C106" s="124">
        <v>19</v>
      </c>
      <c r="D106" s="124" t="s">
        <v>26</v>
      </c>
      <c r="E106" s="127">
        <v>723</v>
      </c>
      <c r="F106" s="127">
        <v>50</v>
      </c>
      <c r="G106" s="127">
        <f t="shared" si="11"/>
        <v>773</v>
      </c>
      <c r="H106" s="127">
        <f t="shared" si="16"/>
        <v>850.30000000000007</v>
      </c>
      <c r="I106" s="133">
        <f>I105</f>
        <v>27400</v>
      </c>
      <c r="J106" s="171">
        <f t="shared" si="12"/>
        <v>21180200</v>
      </c>
      <c r="K106" s="171">
        <f t="shared" si="13"/>
        <v>22874616</v>
      </c>
      <c r="L106" s="172">
        <f t="shared" si="14"/>
        <v>47500</v>
      </c>
      <c r="M106" s="171">
        <f t="shared" si="15"/>
        <v>2720960</v>
      </c>
    </row>
    <row r="107" spans="1:13" x14ac:dyDescent="0.25">
      <c r="A107" s="124">
        <v>106</v>
      </c>
      <c r="B107" s="124">
        <v>2001</v>
      </c>
      <c r="C107" s="124">
        <v>20</v>
      </c>
      <c r="D107" s="124" t="s">
        <v>48</v>
      </c>
      <c r="E107" s="127">
        <v>1450</v>
      </c>
      <c r="F107" s="127">
        <v>142</v>
      </c>
      <c r="G107" s="127">
        <f t="shared" si="11"/>
        <v>1592</v>
      </c>
      <c r="H107" s="127">
        <f t="shared" si="16"/>
        <v>1751.2</v>
      </c>
      <c r="I107" s="133">
        <f>I106+120</f>
        <v>27520</v>
      </c>
      <c r="J107" s="171">
        <f t="shared" si="12"/>
        <v>43811840</v>
      </c>
      <c r="K107" s="171">
        <f t="shared" si="13"/>
        <v>47316787.200000003</v>
      </c>
      <c r="L107" s="172">
        <f t="shared" si="14"/>
        <v>98500</v>
      </c>
      <c r="M107" s="171">
        <f t="shared" si="15"/>
        <v>5603840</v>
      </c>
    </row>
    <row r="108" spans="1:13" x14ac:dyDescent="0.25">
      <c r="A108" s="124">
        <v>107</v>
      </c>
      <c r="B108" s="124">
        <v>2002</v>
      </c>
      <c r="C108" s="124">
        <v>20</v>
      </c>
      <c r="D108" s="124" t="s">
        <v>26</v>
      </c>
      <c r="E108" s="127">
        <v>756.6</v>
      </c>
      <c r="F108" s="127">
        <v>50</v>
      </c>
      <c r="G108" s="127">
        <f t="shared" si="11"/>
        <v>806.6</v>
      </c>
      <c r="H108" s="127">
        <f t="shared" si="16"/>
        <v>887.2600000000001</v>
      </c>
      <c r="I108" s="133">
        <f>I107</f>
        <v>27520</v>
      </c>
      <c r="J108" s="171">
        <f t="shared" si="12"/>
        <v>22197632</v>
      </c>
      <c r="K108" s="171">
        <f t="shared" si="13"/>
        <v>23973442.560000002</v>
      </c>
      <c r="L108" s="172">
        <f t="shared" si="14"/>
        <v>50000</v>
      </c>
      <c r="M108" s="171">
        <f t="shared" si="15"/>
        <v>2839232.0000000005</v>
      </c>
    </row>
    <row r="109" spans="1:13" x14ac:dyDescent="0.25">
      <c r="A109" s="124">
        <v>108</v>
      </c>
      <c r="B109" s="124">
        <v>2003</v>
      </c>
      <c r="C109" s="124">
        <v>20</v>
      </c>
      <c r="D109" s="124" t="s">
        <v>26</v>
      </c>
      <c r="E109" s="127">
        <v>757</v>
      </c>
      <c r="F109" s="127">
        <v>50</v>
      </c>
      <c r="G109" s="127">
        <f t="shared" si="11"/>
        <v>807</v>
      </c>
      <c r="H109" s="127">
        <f t="shared" si="16"/>
        <v>887.7</v>
      </c>
      <c r="I109" s="133">
        <f>I108</f>
        <v>27520</v>
      </c>
      <c r="J109" s="171">
        <f t="shared" si="12"/>
        <v>22208640</v>
      </c>
      <c r="K109" s="171">
        <f t="shared" si="13"/>
        <v>23985331.200000003</v>
      </c>
      <c r="L109" s="172">
        <f t="shared" si="14"/>
        <v>50000</v>
      </c>
      <c r="M109" s="171">
        <f t="shared" si="15"/>
        <v>2840640</v>
      </c>
    </row>
    <row r="110" spans="1:13" x14ac:dyDescent="0.25">
      <c r="A110" s="124">
        <v>109</v>
      </c>
      <c r="B110" s="124">
        <v>2004</v>
      </c>
      <c r="C110" s="124">
        <v>20</v>
      </c>
      <c r="D110" s="124" t="s">
        <v>26</v>
      </c>
      <c r="E110" s="127">
        <v>723</v>
      </c>
      <c r="F110" s="127">
        <v>50</v>
      </c>
      <c r="G110" s="127">
        <f t="shared" si="11"/>
        <v>773</v>
      </c>
      <c r="H110" s="127">
        <f t="shared" si="16"/>
        <v>850.30000000000007</v>
      </c>
      <c r="I110" s="133">
        <f>I109</f>
        <v>27520</v>
      </c>
      <c r="J110" s="171">
        <f t="shared" si="12"/>
        <v>21272960</v>
      </c>
      <c r="K110" s="171">
        <f t="shared" si="13"/>
        <v>22974796.800000001</v>
      </c>
      <c r="L110" s="172">
        <f t="shared" si="14"/>
        <v>48000</v>
      </c>
      <c r="M110" s="171">
        <f t="shared" si="15"/>
        <v>2720960</v>
      </c>
    </row>
    <row r="111" spans="1:13" x14ac:dyDescent="0.25">
      <c r="A111" s="124">
        <v>110</v>
      </c>
      <c r="B111" s="124">
        <v>2005</v>
      </c>
      <c r="C111" s="124">
        <v>20</v>
      </c>
      <c r="D111" s="124" t="s">
        <v>26</v>
      </c>
      <c r="E111" s="127">
        <v>723</v>
      </c>
      <c r="F111" s="127">
        <v>50</v>
      </c>
      <c r="G111" s="127">
        <f t="shared" si="11"/>
        <v>773</v>
      </c>
      <c r="H111" s="127">
        <f t="shared" si="16"/>
        <v>850.30000000000007</v>
      </c>
      <c r="I111" s="133">
        <f>I110</f>
        <v>27520</v>
      </c>
      <c r="J111" s="171">
        <f t="shared" si="12"/>
        <v>21272960</v>
      </c>
      <c r="K111" s="171">
        <f t="shared" si="13"/>
        <v>22974796.800000001</v>
      </c>
      <c r="L111" s="172">
        <f t="shared" si="14"/>
        <v>48000</v>
      </c>
      <c r="M111" s="171">
        <f t="shared" si="15"/>
        <v>2720960</v>
      </c>
    </row>
    <row r="112" spans="1:13" x14ac:dyDescent="0.25">
      <c r="A112" s="124">
        <v>111</v>
      </c>
      <c r="B112" s="124">
        <v>2101</v>
      </c>
      <c r="C112" s="124">
        <v>21</v>
      </c>
      <c r="D112" s="124" t="s">
        <v>48</v>
      </c>
      <c r="E112" s="127">
        <v>1450</v>
      </c>
      <c r="F112" s="127">
        <v>142</v>
      </c>
      <c r="G112" s="127">
        <f t="shared" si="11"/>
        <v>1592</v>
      </c>
      <c r="H112" s="127">
        <f t="shared" si="16"/>
        <v>1751.2</v>
      </c>
      <c r="I112" s="133">
        <f>I111+120</f>
        <v>27640</v>
      </c>
      <c r="J112" s="171">
        <f t="shared" si="12"/>
        <v>44002880</v>
      </c>
      <c r="K112" s="171">
        <f t="shared" si="13"/>
        <v>47523110.400000006</v>
      </c>
      <c r="L112" s="172">
        <f t="shared" si="14"/>
        <v>99000</v>
      </c>
      <c r="M112" s="171">
        <f t="shared" si="15"/>
        <v>5603840</v>
      </c>
    </row>
    <row r="113" spans="1:13" x14ac:dyDescent="0.25">
      <c r="A113" s="124">
        <v>112</v>
      </c>
      <c r="B113" s="124">
        <v>2102</v>
      </c>
      <c r="C113" s="124">
        <v>21</v>
      </c>
      <c r="D113" s="124" t="s">
        <v>26</v>
      </c>
      <c r="E113" s="127">
        <v>756.6</v>
      </c>
      <c r="F113" s="127">
        <v>50</v>
      </c>
      <c r="G113" s="127">
        <f t="shared" si="11"/>
        <v>806.6</v>
      </c>
      <c r="H113" s="127">
        <f t="shared" si="16"/>
        <v>887.2600000000001</v>
      </c>
      <c r="I113" s="133">
        <f>I112</f>
        <v>27640</v>
      </c>
      <c r="J113" s="171">
        <f t="shared" si="12"/>
        <v>22294424</v>
      </c>
      <c r="K113" s="171">
        <f t="shared" si="13"/>
        <v>24077977.920000002</v>
      </c>
      <c r="L113" s="172">
        <f t="shared" si="14"/>
        <v>50000</v>
      </c>
      <c r="M113" s="171">
        <f t="shared" si="15"/>
        <v>2839232.0000000005</v>
      </c>
    </row>
    <row r="114" spans="1:13" x14ac:dyDescent="0.25">
      <c r="A114" s="124">
        <v>113</v>
      </c>
      <c r="B114" s="124">
        <v>2103</v>
      </c>
      <c r="C114" s="124">
        <v>21</v>
      </c>
      <c r="D114" s="124" t="s">
        <v>26</v>
      </c>
      <c r="E114" s="127">
        <v>757</v>
      </c>
      <c r="F114" s="127">
        <v>50</v>
      </c>
      <c r="G114" s="127">
        <f t="shared" si="11"/>
        <v>807</v>
      </c>
      <c r="H114" s="127">
        <f t="shared" si="16"/>
        <v>887.7</v>
      </c>
      <c r="I114" s="133">
        <f>I113</f>
        <v>27640</v>
      </c>
      <c r="J114" s="171">
        <f t="shared" si="12"/>
        <v>22305480</v>
      </c>
      <c r="K114" s="171">
        <f t="shared" si="13"/>
        <v>24089918.400000002</v>
      </c>
      <c r="L114" s="172">
        <f t="shared" si="14"/>
        <v>50000</v>
      </c>
      <c r="M114" s="171">
        <f t="shared" si="15"/>
        <v>2840640</v>
      </c>
    </row>
    <row r="115" spans="1:13" x14ac:dyDescent="0.25">
      <c r="A115" s="124">
        <v>114</v>
      </c>
      <c r="B115" s="124">
        <v>2104</v>
      </c>
      <c r="C115" s="124">
        <v>21</v>
      </c>
      <c r="D115" s="124" t="s">
        <v>26</v>
      </c>
      <c r="E115" s="127">
        <v>723</v>
      </c>
      <c r="F115" s="127">
        <v>50</v>
      </c>
      <c r="G115" s="127">
        <f t="shared" si="11"/>
        <v>773</v>
      </c>
      <c r="H115" s="127">
        <f t="shared" si="16"/>
        <v>850.30000000000007</v>
      </c>
      <c r="I115" s="133">
        <f>I114</f>
        <v>27640</v>
      </c>
      <c r="J115" s="171">
        <f t="shared" si="12"/>
        <v>21365720</v>
      </c>
      <c r="K115" s="171">
        <f t="shared" si="13"/>
        <v>23074977.600000001</v>
      </c>
      <c r="L115" s="172">
        <f t="shared" si="14"/>
        <v>48000</v>
      </c>
      <c r="M115" s="171">
        <f t="shared" si="15"/>
        <v>2720960</v>
      </c>
    </row>
    <row r="116" spans="1:13" x14ac:dyDescent="0.25">
      <c r="A116" s="124">
        <v>115</v>
      </c>
      <c r="B116" s="124">
        <v>2105</v>
      </c>
      <c r="C116" s="124">
        <v>21</v>
      </c>
      <c r="D116" s="124" t="s">
        <v>26</v>
      </c>
      <c r="E116" s="127">
        <v>723</v>
      </c>
      <c r="F116" s="127">
        <v>50</v>
      </c>
      <c r="G116" s="127">
        <f t="shared" si="11"/>
        <v>773</v>
      </c>
      <c r="H116" s="127">
        <f t="shared" si="16"/>
        <v>850.30000000000007</v>
      </c>
      <c r="I116" s="133">
        <f>I115</f>
        <v>27640</v>
      </c>
      <c r="J116" s="171">
        <f t="shared" si="12"/>
        <v>21365720</v>
      </c>
      <c r="K116" s="171">
        <f t="shared" si="13"/>
        <v>23074977.600000001</v>
      </c>
      <c r="L116" s="172">
        <f t="shared" si="14"/>
        <v>48000</v>
      </c>
      <c r="M116" s="171">
        <f t="shared" si="15"/>
        <v>2720960</v>
      </c>
    </row>
    <row r="117" spans="1:13" x14ac:dyDescent="0.25">
      <c r="A117" s="124">
        <v>116</v>
      </c>
      <c r="B117" s="124">
        <v>2201</v>
      </c>
      <c r="C117" s="124">
        <v>22</v>
      </c>
      <c r="D117" s="124" t="s">
        <v>48</v>
      </c>
      <c r="E117" s="127">
        <v>1450</v>
      </c>
      <c r="F117" s="127">
        <v>142</v>
      </c>
      <c r="G117" s="127">
        <f t="shared" si="11"/>
        <v>1592</v>
      </c>
      <c r="H117" s="127">
        <f t="shared" si="16"/>
        <v>1751.2</v>
      </c>
      <c r="I117" s="133">
        <f>I116+120</f>
        <v>27760</v>
      </c>
      <c r="J117" s="171">
        <f t="shared" si="12"/>
        <v>44193920</v>
      </c>
      <c r="K117" s="171">
        <f t="shared" si="13"/>
        <v>47729433.600000001</v>
      </c>
      <c r="L117" s="172">
        <f t="shared" si="14"/>
        <v>99500</v>
      </c>
      <c r="M117" s="171">
        <f t="shared" si="15"/>
        <v>5603840</v>
      </c>
    </row>
    <row r="118" spans="1:13" x14ac:dyDescent="0.25">
      <c r="A118" s="124">
        <v>117</v>
      </c>
      <c r="B118" s="124">
        <v>2202</v>
      </c>
      <c r="C118" s="124">
        <v>22</v>
      </c>
      <c r="D118" s="124" t="s">
        <v>26</v>
      </c>
      <c r="E118" s="127">
        <v>756.6</v>
      </c>
      <c r="F118" s="127">
        <v>50</v>
      </c>
      <c r="G118" s="127">
        <f t="shared" si="11"/>
        <v>806.6</v>
      </c>
      <c r="H118" s="127">
        <f t="shared" si="16"/>
        <v>887.2600000000001</v>
      </c>
      <c r="I118" s="133">
        <f>I117</f>
        <v>27760</v>
      </c>
      <c r="J118" s="171">
        <f t="shared" si="12"/>
        <v>22391216</v>
      </c>
      <c r="K118" s="171">
        <f t="shared" si="13"/>
        <v>24182513.280000001</v>
      </c>
      <c r="L118" s="172">
        <f t="shared" si="14"/>
        <v>50500</v>
      </c>
      <c r="M118" s="171">
        <f t="shared" si="15"/>
        <v>2839232.0000000005</v>
      </c>
    </row>
    <row r="119" spans="1:13" x14ac:dyDescent="0.25">
      <c r="A119" s="124">
        <v>118</v>
      </c>
      <c r="B119" s="124">
        <v>2203</v>
      </c>
      <c r="C119" s="124">
        <v>22</v>
      </c>
      <c r="D119" s="124" t="s">
        <v>26</v>
      </c>
      <c r="E119" s="127">
        <v>757</v>
      </c>
      <c r="F119" s="127">
        <v>50</v>
      </c>
      <c r="G119" s="127">
        <f t="shared" si="11"/>
        <v>807</v>
      </c>
      <c r="H119" s="127">
        <f t="shared" si="16"/>
        <v>887.7</v>
      </c>
      <c r="I119" s="133">
        <f>I118</f>
        <v>27760</v>
      </c>
      <c r="J119" s="171">
        <f t="shared" si="12"/>
        <v>22402320</v>
      </c>
      <c r="K119" s="171">
        <f t="shared" si="13"/>
        <v>24194505.600000001</v>
      </c>
      <c r="L119" s="172">
        <f t="shared" si="14"/>
        <v>50500</v>
      </c>
      <c r="M119" s="171">
        <f t="shared" si="15"/>
        <v>2840640</v>
      </c>
    </row>
    <row r="120" spans="1:13" x14ac:dyDescent="0.25">
      <c r="A120" s="124">
        <v>119</v>
      </c>
      <c r="B120" s="124">
        <v>2301</v>
      </c>
      <c r="C120" s="124">
        <v>23</v>
      </c>
      <c r="D120" s="124" t="s">
        <v>48</v>
      </c>
      <c r="E120" s="127">
        <v>1450</v>
      </c>
      <c r="F120" s="127">
        <v>142</v>
      </c>
      <c r="G120" s="127">
        <f t="shared" si="11"/>
        <v>1592</v>
      </c>
      <c r="H120" s="127">
        <f t="shared" si="16"/>
        <v>1751.2</v>
      </c>
      <c r="I120" s="133">
        <f>I119+120</f>
        <v>27880</v>
      </c>
      <c r="J120" s="171">
        <f t="shared" si="12"/>
        <v>44384960</v>
      </c>
      <c r="K120" s="171">
        <f t="shared" si="13"/>
        <v>47935756.800000004</v>
      </c>
      <c r="L120" s="172">
        <f t="shared" si="14"/>
        <v>100000</v>
      </c>
      <c r="M120" s="171">
        <f t="shared" si="15"/>
        <v>5603840</v>
      </c>
    </row>
    <row r="121" spans="1:13" x14ac:dyDescent="0.25">
      <c r="A121" s="124">
        <v>120</v>
      </c>
      <c r="B121" s="124">
        <v>2302</v>
      </c>
      <c r="C121" s="124">
        <v>23</v>
      </c>
      <c r="D121" s="124" t="s">
        <v>26</v>
      </c>
      <c r="E121" s="127">
        <v>756.6</v>
      </c>
      <c r="F121" s="127">
        <v>50</v>
      </c>
      <c r="G121" s="127">
        <f t="shared" si="11"/>
        <v>806.6</v>
      </c>
      <c r="H121" s="127">
        <f t="shared" si="16"/>
        <v>887.2600000000001</v>
      </c>
      <c r="I121" s="133">
        <f>I120</f>
        <v>27880</v>
      </c>
      <c r="J121" s="171">
        <f t="shared" si="12"/>
        <v>22488008</v>
      </c>
      <c r="K121" s="171">
        <f t="shared" si="13"/>
        <v>24287048.640000001</v>
      </c>
      <c r="L121" s="172">
        <f t="shared" si="14"/>
        <v>50500</v>
      </c>
      <c r="M121" s="171">
        <f t="shared" si="15"/>
        <v>2839232.0000000005</v>
      </c>
    </row>
    <row r="122" spans="1:13" x14ac:dyDescent="0.25">
      <c r="A122" s="124">
        <v>121</v>
      </c>
      <c r="B122" s="124">
        <v>2303</v>
      </c>
      <c r="C122" s="124">
        <v>23</v>
      </c>
      <c r="D122" s="124" t="s">
        <v>26</v>
      </c>
      <c r="E122" s="127">
        <v>757</v>
      </c>
      <c r="F122" s="127">
        <v>50</v>
      </c>
      <c r="G122" s="127">
        <f t="shared" si="11"/>
        <v>807</v>
      </c>
      <c r="H122" s="127">
        <f t="shared" si="16"/>
        <v>887.7</v>
      </c>
      <c r="I122" s="133">
        <f>I121</f>
        <v>27880</v>
      </c>
      <c r="J122" s="171">
        <f t="shared" si="12"/>
        <v>22499160</v>
      </c>
      <c r="K122" s="171">
        <f t="shared" si="13"/>
        <v>24299092.800000001</v>
      </c>
      <c r="L122" s="172">
        <f t="shared" si="14"/>
        <v>50500</v>
      </c>
      <c r="M122" s="171">
        <f t="shared" si="15"/>
        <v>2840640</v>
      </c>
    </row>
    <row r="123" spans="1:13" x14ac:dyDescent="0.25">
      <c r="A123" s="124">
        <v>122</v>
      </c>
      <c r="B123" s="124">
        <v>2304</v>
      </c>
      <c r="C123" s="124">
        <v>23</v>
      </c>
      <c r="D123" s="124" t="s">
        <v>26</v>
      </c>
      <c r="E123" s="127">
        <v>723</v>
      </c>
      <c r="F123" s="127">
        <v>50</v>
      </c>
      <c r="G123" s="127">
        <f t="shared" si="11"/>
        <v>773</v>
      </c>
      <c r="H123" s="127">
        <f t="shared" si="16"/>
        <v>850.30000000000007</v>
      </c>
      <c r="I123" s="133">
        <f>I122</f>
        <v>27880</v>
      </c>
      <c r="J123" s="171">
        <f t="shared" si="12"/>
        <v>21551240</v>
      </c>
      <c r="K123" s="171">
        <f t="shared" si="13"/>
        <v>23275339.200000003</v>
      </c>
      <c r="L123" s="172">
        <f t="shared" si="14"/>
        <v>48500</v>
      </c>
      <c r="M123" s="171">
        <f t="shared" si="15"/>
        <v>2720960</v>
      </c>
    </row>
    <row r="124" spans="1:13" x14ac:dyDescent="0.25">
      <c r="A124" s="124">
        <v>123</v>
      </c>
      <c r="B124" s="124">
        <v>2305</v>
      </c>
      <c r="C124" s="124">
        <v>23</v>
      </c>
      <c r="D124" s="124" t="s">
        <v>26</v>
      </c>
      <c r="E124" s="127">
        <v>723</v>
      </c>
      <c r="F124" s="127">
        <v>50</v>
      </c>
      <c r="G124" s="127">
        <f t="shared" si="11"/>
        <v>773</v>
      </c>
      <c r="H124" s="127">
        <f t="shared" si="16"/>
        <v>850.30000000000007</v>
      </c>
      <c r="I124" s="133">
        <f>I123</f>
        <v>27880</v>
      </c>
      <c r="J124" s="171">
        <f t="shared" si="12"/>
        <v>21551240</v>
      </c>
      <c r="K124" s="171">
        <f t="shared" si="13"/>
        <v>23275339.200000003</v>
      </c>
      <c r="L124" s="172">
        <f t="shared" si="14"/>
        <v>48500</v>
      </c>
      <c r="M124" s="171">
        <f t="shared" si="15"/>
        <v>2720960</v>
      </c>
    </row>
    <row r="125" spans="1:13" x14ac:dyDescent="0.25">
      <c r="A125" s="124">
        <v>124</v>
      </c>
      <c r="B125" s="124">
        <v>2401</v>
      </c>
      <c r="C125" s="124">
        <v>24</v>
      </c>
      <c r="D125" s="124" t="s">
        <v>48</v>
      </c>
      <c r="E125" s="127">
        <v>1450</v>
      </c>
      <c r="F125" s="127">
        <v>142</v>
      </c>
      <c r="G125" s="127">
        <f t="shared" si="11"/>
        <v>1592</v>
      </c>
      <c r="H125" s="127">
        <f t="shared" si="16"/>
        <v>1751.2</v>
      </c>
      <c r="I125" s="133">
        <f>I124+120</f>
        <v>28000</v>
      </c>
      <c r="J125" s="171">
        <f t="shared" si="12"/>
        <v>44576000</v>
      </c>
      <c r="K125" s="171">
        <f t="shared" si="13"/>
        <v>48142080</v>
      </c>
      <c r="L125" s="172">
        <f t="shared" si="14"/>
        <v>100500</v>
      </c>
      <c r="M125" s="171">
        <f t="shared" si="15"/>
        <v>5603840</v>
      </c>
    </row>
    <row r="126" spans="1:13" x14ac:dyDescent="0.25">
      <c r="A126" s="124">
        <v>125</v>
      </c>
      <c r="B126" s="124">
        <v>2402</v>
      </c>
      <c r="C126" s="124">
        <v>24</v>
      </c>
      <c r="D126" s="124" t="s">
        <v>26</v>
      </c>
      <c r="E126" s="127">
        <v>756.6</v>
      </c>
      <c r="F126" s="127">
        <v>50</v>
      </c>
      <c r="G126" s="127">
        <f t="shared" si="11"/>
        <v>806.6</v>
      </c>
      <c r="H126" s="127">
        <f t="shared" si="16"/>
        <v>887.2600000000001</v>
      </c>
      <c r="I126" s="133">
        <f>I125</f>
        <v>28000</v>
      </c>
      <c r="J126" s="171">
        <f t="shared" si="12"/>
        <v>22584800</v>
      </c>
      <c r="K126" s="171">
        <f t="shared" si="13"/>
        <v>24391584</v>
      </c>
      <c r="L126" s="172">
        <f t="shared" si="14"/>
        <v>51000</v>
      </c>
      <c r="M126" s="171">
        <f t="shared" si="15"/>
        <v>2839232.0000000005</v>
      </c>
    </row>
    <row r="127" spans="1:13" x14ac:dyDescent="0.25">
      <c r="A127" s="124">
        <v>126</v>
      </c>
      <c r="B127" s="124">
        <v>2403</v>
      </c>
      <c r="C127" s="124">
        <v>24</v>
      </c>
      <c r="D127" s="124" t="s">
        <v>26</v>
      </c>
      <c r="E127" s="127">
        <v>757</v>
      </c>
      <c r="F127" s="127">
        <v>50</v>
      </c>
      <c r="G127" s="127">
        <f t="shared" si="11"/>
        <v>807</v>
      </c>
      <c r="H127" s="127">
        <f t="shared" si="16"/>
        <v>887.7</v>
      </c>
      <c r="I127" s="133">
        <f>I126</f>
        <v>28000</v>
      </c>
      <c r="J127" s="171">
        <f t="shared" si="12"/>
        <v>22596000</v>
      </c>
      <c r="K127" s="171">
        <f t="shared" si="13"/>
        <v>24403680</v>
      </c>
      <c r="L127" s="172">
        <f t="shared" si="14"/>
        <v>51000</v>
      </c>
      <c r="M127" s="171">
        <f t="shared" si="15"/>
        <v>2840640</v>
      </c>
    </row>
    <row r="128" spans="1:13" x14ac:dyDescent="0.25">
      <c r="A128" s="124">
        <v>127</v>
      </c>
      <c r="B128" s="124">
        <v>2404</v>
      </c>
      <c r="C128" s="124">
        <v>24</v>
      </c>
      <c r="D128" s="124" t="s">
        <v>26</v>
      </c>
      <c r="E128" s="127">
        <v>723</v>
      </c>
      <c r="F128" s="127">
        <v>50</v>
      </c>
      <c r="G128" s="127">
        <f t="shared" si="11"/>
        <v>773</v>
      </c>
      <c r="H128" s="127">
        <f t="shared" si="16"/>
        <v>850.30000000000007</v>
      </c>
      <c r="I128" s="133">
        <f>I127</f>
        <v>28000</v>
      </c>
      <c r="J128" s="171">
        <f t="shared" si="12"/>
        <v>21644000</v>
      </c>
      <c r="K128" s="171">
        <f t="shared" si="13"/>
        <v>23375520</v>
      </c>
      <c r="L128" s="172">
        <f t="shared" si="14"/>
        <v>48500</v>
      </c>
      <c r="M128" s="171">
        <f t="shared" si="15"/>
        <v>2720960</v>
      </c>
    </row>
    <row r="129" spans="1:13" x14ac:dyDescent="0.25">
      <c r="A129" s="124">
        <v>128</v>
      </c>
      <c r="B129" s="124">
        <v>2405</v>
      </c>
      <c r="C129" s="124">
        <v>24</v>
      </c>
      <c r="D129" s="124" t="s">
        <v>26</v>
      </c>
      <c r="E129" s="127">
        <v>723</v>
      </c>
      <c r="F129" s="127">
        <v>50</v>
      </c>
      <c r="G129" s="127">
        <f t="shared" si="11"/>
        <v>773</v>
      </c>
      <c r="H129" s="127">
        <f t="shared" si="16"/>
        <v>850.30000000000007</v>
      </c>
      <c r="I129" s="133">
        <f>I128</f>
        <v>28000</v>
      </c>
      <c r="J129" s="171">
        <f t="shared" si="12"/>
        <v>21644000</v>
      </c>
      <c r="K129" s="171">
        <f t="shared" si="13"/>
        <v>23375520</v>
      </c>
      <c r="L129" s="172">
        <f t="shared" si="14"/>
        <v>48500</v>
      </c>
      <c r="M129" s="171">
        <f t="shared" si="15"/>
        <v>2720960</v>
      </c>
    </row>
    <row r="130" spans="1:13" x14ac:dyDescent="0.25">
      <c r="A130" s="124">
        <v>129</v>
      </c>
      <c r="B130" s="124">
        <v>2501</v>
      </c>
      <c r="C130" s="124">
        <v>25</v>
      </c>
      <c r="D130" s="124" t="s">
        <v>48</v>
      </c>
      <c r="E130" s="127">
        <v>1450</v>
      </c>
      <c r="F130" s="127">
        <v>142</v>
      </c>
      <c r="G130" s="127">
        <f t="shared" si="11"/>
        <v>1592</v>
      </c>
      <c r="H130" s="127">
        <f t="shared" si="16"/>
        <v>1751.2</v>
      </c>
      <c r="I130" s="133">
        <f>I129+120</f>
        <v>28120</v>
      </c>
      <c r="J130" s="171">
        <f t="shared" si="12"/>
        <v>44767040</v>
      </c>
      <c r="K130" s="171">
        <f t="shared" si="13"/>
        <v>48348403.200000003</v>
      </c>
      <c r="L130" s="172">
        <f t="shared" si="14"/>
        <v>100500</v>
      </c>
      <c r="M130" s="171">
        <f t="shared" si="15"/>
        <v>5603840</v>
      </c>
    </row>
    <row r="131" spans="1:13" x14ac:dyDescent="0.25">
      <c r="A131" s="124">
        <v>130</v>
      </c>
      <c r="B131" s="124">
        <v>2502</v>
      </c>
      <c r="C131" s="124">
        <v>25</v>
      </c>
      <c r="D131" s="124" t="s">
        <v>26</v>
      </c>
      <c r="E131" s="127">
        <v>756.6</v>
      </c>
      <c r="F131" s="127">
        <v>50</v>
      </c>
      <c r="G131" s="127">
        <f t="shared" ref="G131:G177" si="22">E131+F131</f>
        <v>806.6</v>
      </c>
      <c r="H131" s="127">
        <f t="shared" si="16"/>
        <v>887.2600000000001</v>
      </c>
      <c r="I131" s="133">
        <f>I130</f>
        <v>28120</v>
      </c>
      <c r="J131" s="171">
        <f t="shared" ref="J131:J177" si="23">G131*I131</f>
        <v>22681592</v>
      </c>
      <c r="K131" s="171">
        <f t="shared" ref="K131:K177" si="24">J131*1.08</f>
        <v>24496119.360000003</v>
      </c>
      <c r="L131" s="172">
        <f t="shared" ref="L131:L177" si="25">MROUND((K131*0.025/12),500)</f>
        <v>51000</v>
      </c>
      <c r="M131" s="171">
        <f t="shared" ref="M131:M177" si="26">H131*3200</f>
        <v>2839232.0000000005</v>
      </c>
    </row>
    <row r="132" spans="1:13" x14ac:dyDescent="0.25">
      <c r="A132" s="124">
        <v>131</v>
      </c>
      <c r="B132" s="124">
        <v>2503</v>
      </c>
      <c r="C132" s="124">
        <v>25</v>
      </c>
      <c r="D132" s="124" t="s">
        <v>26</v>
      </c>
      <c r="E132" s="127">
        <v>757</v>
      </c>
      <c r="F132" s="127">
        <v>50</v>
      </c>
      <c r="G132" s="127">
        <f t="shared" si="22"/>
        <v>807</v>
      </c>
      <c r="H132" s="127">
        <f t="shared" ref="H132:H177" si="27">G132*1.1</f>
        <v>887.7</v>
      </c>
      <c r="I132" s="133">
        <f>I131</f>
        <v>28120</v>
      </c>
      <c r="J132" s="171">
        <f t="shared" si="23"/>
        <v>22692840</v>
      </c>
      <c r="K132" s="171">
        <f t="shared" si="24"/>
        <v>24508267.200000003</v>
      </c>
      <c r="L132" s="172">
        <f t="shared" si="25"/>
        <v>51000</v>
      </c>
      <c r="M132" s="171">
        <f t="shared" si="26"/>
        <v>2840640</v>
      </c>
    </row>
    <row r="133" spans="1:13" x14ac:dyDescent="0.25">
      <c r="A133" s="124">
        <v>132</v>
      </c>
      <c r="B133" s="124">
        <v>2504</v>
      </c>
      <c r="C133" s="124">
        <v>25</v>
      </c>
      <c r="D133" s="124" t="s">
        <v>26</v>
      </c>
      <c r="E133" s="127">
        <v>723</v>
      </c>
      <c r="F133" s="127">
        <v>50</v>
      </c>
      <c r="G133" s="127">
        <f t="shared" si="22"/>
        <v>773</v>
      </c>
      <c r="H133" s="127">
        <f t="shared" si="27"/>
        <v>850.30000000000007</v>
      </c>
      <c r="I133" s="133">
        <f>I132</f>
        <v>28120</v>
      </c>
      <c r="J133" s="171">
        <f t="shared" si="23"/>
        <v>21736760</v>
      </c>
      <c r="K133" s="171">
        <f t="shared" si="24"/>
        <v>23475700.800000001</v>
      </c>
      <c r="L133" s="172">
        <f t="shared" si="25"/>
        <v>49000</v>
      </c>
      <c r="M133" s="171">
        <f t="shared" si="26"/>
        <v>2720960</v>
      </c>
    </row>
    <row r="134" spans="1:13" x14ac:dyDescent="0.25">
      <c r="A134" s="124">
        <v>133</v>
      </c>
      <c r="B134" s="124">
        <v>2505</v>
      </c>
      <c r="C134" s="124">
        <v>25</v>
      </c>
      <c r="D134" s="124" t="s">
        <v>26</v>
      </c>
      <c r="E134" s="127">
        <v>723</v>
      </c>
      <c r="F134" s="127">
        <v>50</v>
      </c>
      <c r="G134" s="127">
        <f t="shared" si="22"/>
        <v>773</v>
      </c>
      <c r="H134" s="127">
        <f t="shared" si="27"/>
        <v>850.30000000000007</v>
      </c>
      <c r="I134" s="133">
        <f>I133</f>
        <v>28120</v>
      </c>
      <c r="J134" s="171">
        <f t="shared" si="23"/>
        <v>21736760</v>
      </c>
      <c r="K134" s="171">
        <f t="shared" si="24"/>
        <v>23475700.800000001</v>
      </c>
      <c r="L134" s="172">
        <f t="shared" si="25"/>
        <v>49000</v>
      </c>
      <c r="M134" s="171">
        <f t="shared" si="26"/>
        <v>2720960</v>
      </c>
    </row>
    <row r="135" spans="1:13" x14ac:dyDescent="0.25">
      <c r="A135" s="124">
        <v>134</v>
      </c>
      <c r="B135" s="124">
        <v>2601</v>
      </c>
      <c r="C135" s="124">
        <v>26</v>
      </c>
      <c r="D135" s="124" t="s">
        <v>48</v>
      </c>
      <c r="E135" s="127">
        <v>1450</v>
      </c>
      <c r="F135" s="127">
        <v>142</v>
      </c>
      <c r="G135" s="127">
        <f t="shared" si="22"/>
        <v>1592</v>
      </c>
      <c r="H135" s="127">
        <f t="shared" si="27"/>
        <v>1751.2</v>
      </c>
      <c r="I135" s="133">
        <f>I134+120</f>
        <v>28240</v>
      </c>
      <c r="J135" s="171">
        <f t="shared" si="23"/>
        <v>44958080</v>
      </c>
      <c r="K135" s="171">
        <f t="shared" si="24"/>
        <v>48554726.400000006</v>
      </c>
      <c r="L135" s="172">
        <f t="shared" si="25"/>
        <v>101000</v>
      </c>
      <c r="M135" s="171">
        <f t="shared" si="26"/>
        <v>5603840</v>
      </c>
    </row>
    <row r="136" spans="1:13" x14ac:dyDescent="0.25">
      <c r="A136" s="124">
        <v>135</v>
      </c>
      <c r="B136" s="124">
        <v>2602</v>
      </c>
      <c r="C136" s="124">
        <v>26</v>
      </c>
      <c r="D136" s="124" t="s">
        <v>26</v>
      </c>
      <c r="E136" s="127">
        <v>756.6</v>
      </c>
      <c r="F136" s="127">
        <v>50</v>
      </c>
      <c r="G136" s="127">
        <f t="shared" si="22"/>
        <v>806.6</v>
      </c>
      <c r="H136" s="127">
        <f t="shared" si="27"/>
        <v>887.2600000000001</v>
      </c>
      <c r="I136" s="133">
        <f>I135</f>
        <v>28240</v>
      </c>
      <c r="J136" s="171">
        <f t="shared" si="23"/>
        <v>22778384</v>
      </c>
      <c r="K136" s="171">
        <f t="shared" si="24"/>
        <v>24600654.720000003</v>
      </c>
      <c r="L136" s="172">
        <f t="shared" si="25"/>
        <v>51500</v>
      </c>
      <c r="M136" s="171">
        <f t="shared" si="26"/>
        <v>2839232.0000000005</v>
      </c>
    </row>
    <row r="137" spans="1:13" x14ac:dyDescent="0.25">
      <c r="A137" s="124">
        <v>136</v>
      </c>
      <c r="B137" s="124">
        <v>2603</v>
      </c>
      <c r="C137" s="124">
        <v>26</v>
      </c>
      <c r="D137" s="124" t="s">
        <v>26</v>
      </c>
      <c r="E137" s="127">
        <v>757</v>
      </c>
      <c r="F137" s="127">
        <v>50</v>
      </c>
      <c r="G137" s="127">
        <f t="shared" si="22"/>
        <v>807</v>
      </c>
      <c r="H137" s="127">
        <f t="shared" si="27"/>
        <v>887.7</v>
      </c>
      <c r="I137" s="133">
        <f>I136</f>
        <v>28240</v>
      </c>
      <c r="J137" s="171">
        <f t="shared" si="23"/>
        <v>22789680</v>
      </c>
      <c r="K137" s="171">
        <f t="shared" si="24"/>
        <v>24612854.400000002</v>
      </c>
      <c r="L137" s="172">
        <f t="shared" si="25"/>
        <v>51500</v>
      </c>
      <c r="M137" s="171">
        <f t="shared" si="26"/>
        <v>2840640</v>
      </c>
    </row>
    <row r="138" spans="1:13" x14ac:dyDescent="0.25">
      <c r="A138" s="124">
        <v>137</v>
      </c>
      <c r="B138" s="124">
        <v>2604</v>
      </c>
      <c r="C138" s="124">
        <v>26</v>
      </c>
      <c r="D138" s="124" t="s">
        <v>26</v>
      </c>
      <c r="E138" s="127">
        <v>723</v>
      </c>
      <c r="F138" s="127">
        <v>50</v>
      </c>
      <c r="G138" s="127">
        <f t="shared" si="22"/>
        <v>773</v>
      </c>
      <c r="H138" s="127">
        <f t="shared" si="27"/>
        <v>850.30000000000007</v>
      </c>
      <c r="I138" s="133">
        <f>I137</f>
        <v>28240</v>
      </c>
      <c r="J138" s="171">
        <f t="shared" si="23"/>
        <v>21829520</v>
      </c>
      <c r="K138" s="171">
        <f t="shared" si="24"/>
        <v>23575881.600000001</v>
      </c>
      <c r="L138" s="172">
        <f t="shared" si="25"/>
        <v>49000</v>
      </c>
      <c r="M138" s="171">
        <f t="shared" si="26"/>
        <v>2720960</v>
      </c>
    </row>
    <row r="139" spans="1:13" x14ac:dyDescent="0.25">
      <c r="A139" s="124">
        <v>138</v>
      </c>
      <c r="B139" s="124">
        <v>2605</v>
      </c>
      <c r="C139" s="124">
        <v>26</v>
      </c>
      <c r="D139" s="124" t="s">
        <v>26</v>
      </c>
      <c r="E139" s="127">
        <v>723</v>
      </c>
      <c r="F139" s="127">
        <v>50</v>
      </c>
      <c r="G139" s="127">
        <f t="shared" si="22"/>
        <v>773</v>
      </c>
      <c r="H139" s="127">
        <f t="shared" si="27"/>
        <v>850.30000000000007</v>
      </c>
      <c r="I139" s="133">
        <f>I138</f>
        <v>28240</v>
      </c>
      <c r="J139" s="171">
        <f t="shared" si="23"/>
        <v>21829520</v>
      </c>
      <c r="K139" s="171">
        <f t="shared" si="24"/>
        <v>23575881.600000001</v>
      </c>
      <c r="L139" s="172">
        <f t="shared" si="25"/>
        <v>49000</v>
      </c>
      <c r="M139" s="171">
        <f t="shared" si="26"/>
        <v>2720960</v>
      </c>
    </row>
    <row r="140" spans="1:13" x14ac:dyDescent="0.25">
      <c r="A140" s="124">
        <v>139</v>
      </c>
      <c r="B140" s="124">
        <v>2701</v>
      </c>
      <c r="C140" s="124">
        <v>27</v>
      </c>
      <c r="D140" s="124" t="s">
        <v>48</v>
      </c>
      <c r="E140" s="127">
        <v>1450</v>
      </c>
      <c r="F140" s="127">
        <v>142</v>
      </c>
      <c r="G140" s="127">
        <f t="shared" si="22"/>
        <v>1592</v>
      </c>
      <c r="H140" s="127">
        <f t="shared" si="27"/>
        <v>1751.2</v>
      </c>
      <c r="I140" s="133">
        <f>I139+120</f>
        <v>28360</v>
      </c>
      <c r="J140" s="171">
        <f t="shared" si="23"/>
        <v>45149120</v>
      </c>
      <c r="K140" s="171">
        <f t="shared" si="24"/>
        <v>48761049.600000001</v>
      </c>
      <c r="L140" s="172">
        <f t="shared" si="25"/>
        <v>101500</v>
      </c>
      <c r="M140" s="171">
        <f t="shared" si="26"/>
        <v>5603840</v>
      </c>
    </row>
    <row r="141" spans="1:13" x14ac:dyDescent="0.25">
      <c r="A141" s="124">
        <v>140</v>
      </c>
      <c r="B141" s="124">
        <v>2702</v>
      </c>
      <c r="C141" s="124">
        <v>27</v>
      </c>
      <c r="D141" s="124" t="s">
        <v>26</v>
      </c>
      <c r="E141" s="127">
        <v>756.6</v>
      </c>
      <c r="F141" s="127">
        <v>50</v>
      </c>
      <c r="G141" s="127">
        <f t="shared" si="22"/>
        <v>806.6</v>
      </c>
      <c r="H141" s="127">
        <f t="shared" si="27"/>
        <v>887.2600000000001</v>
      </c>
      <c r="I141" s="133">
        <f>I140</f>
        <v>28360</v>
      </c>
      <c r="J141" s="171">
        <f t="shared" si="23"/>
        <v>22875176</v>
      </c>
      <c r="K141" s="171">
        <f t="shared" si="24"/>
        <v>24705190.080000002</v>
      </c>
      <c r="L141" s="172">
        <f t="shared" si="25"/>
        <v>51500</v>
      </c>
      <c r="M141" s="171">
        <f t="shared" si="26"/>
        <v>2839232.0000000005</v>
      </c>
    </row>
    <row r="142" spans="1:13" x14ac:dyDescent="0.25">
      <c r="A142" s="124">
        <v>141</v>
      </c>
      <c r="B142" s="124">
        <v>2703</v>
      </c>
      <c r="C142" s="124">
        <v>27</v>
      </c>
      <c r="D142" s="124" t="s">
        <v>26</v>
      </c>
      <c r="E142" s="127">
        <v>757</v>
      </c>
      <c r="F142" s="127">
        <v>50</v>
      </c>
      <c r="G142" s="127">
        <f t="shared" si="22"/>
        <v>807</v>
      </c>
      <c r="H142" s="127">
        <f t="shared" si="27"/>
        <v>887.7</v>
      </c>
      <c r="I142" s="133">
        <f>I141</f>
        <v>28360</v>
      </c>
      <c r="J142" s="171">
        <f t="shared" si="23"/>
        <v>22886520</v>
      </c>
      <c r="K142" s="171">
        <f t="shared" si="24"/>
        <v>24717441.600000001</v>
      </c>
      <c r="L142" s="172">
        <f t="shared" si="25"/>
        <v>51500</v>
      </c>
      <c r="M142" s="171">
        <f t="shared" si="26"/>
        <v>2840640</v>
      </c>
    </row>
    <row r="143" spans="1:13" x14ac:dyDescent="0.25">
      <c r="A143" s="124">
        <v>142</v>
      </c>
      <c r="B143" s="124">
        <v>2704</v>
      </c>
      <c r="C143" s="124">
        <v>27</v>
      </c>
      <c r="D143" s="124" t="s">
        <v>26</v>
      </c>
      <c r="E143" s="127">
        <v>723</v>
      </c>
      <c r="F143" s="127">
        <v>50</v>
      </c>
      <c r="G143" s="127">
        <f t="shared" si="22"/>
        <v>773</v>
      </c>
      <c r="H143" s="127">
        <f t="shared" si="27"/>
        <v>850.30000000000007</v>
      </c>
      <c r="I143" s="133">
        <f>I142</f>
        <v>28360</v>
      </c>
      <c r="J143" s="171">
        <f t="shared" si="23"/>
        <v>21922280</v>
      </c>
      <c r="K143" s="171">
        <f t="shared" si="24"/>
        <v>23676062.400000002</v>
      </c>
      <c r="L143" s="172">
        <f t="shared" si="25"/>
        <v>49500</v>
      </c>
      <c r="M143" s="171">
        <f t="shared" si="26"/>
        <v>2720960</v>
      </c>
    </row>
    <row r="144" spans="1:13" x14ac:dyDescent="0.25">
      <c r="A144" s="124">
        <v>143</v>
      </c>
      <c r="B144" s="124">
        <v>2705</v>
      </c>
      <c r="C144" s="124">
        <v>27</v>
      </c>
      <c r="D144" s="124" t="s">
        <v>26</v>
      </c>
      <c r="E144" s="127">
        <v>723</v>
      </c>
      <c r="F144" s="127">
        <v>50</v>
      </c>
      <c r="G144" s="127">
        <f t="shared" si="22"/>
        <v>773</v>
      </c>
      <c r="H144" s="127">
        <f t="shared" si="27"/>
        <v>850.30000000000007</v>
      </c>
      <c r="I144" s="133">
        <f>I143</f>
        <v>28360</v>
      </c>
      <c r="J144" s="171">
        <f t="shared" si="23"/>
        <v>21922280</v>
      </c>
      <c r="K144" s="171">
        <f t="shared" si="24"/>
        <v>23676062.400000002</v>
      </c>
      <c r="L144" s="172">
        <f t="shared" si="25"/>
        <v>49500</v>
      </c>
      <c r="M144" s="171">
        <f t="shared" si="26"/>
        <v>2720960</v>
      </c>
    </row>
    <row r="145" spans="1:13" x14ac:dyDescent="0.25">
      <c r="A145" s="124">
        <v>144</v>
      </c>
      <c r="B145" s="124">
        <v>2801</v>
      </c>
      <c r="C145" s="124">
        <v>28</v>
      </c>
      <c r="D145" s="124" t="s">
        <v>48</v>
      </c>
      <c r="E145" s="127">
        <v>1450</v>
      </c>
      <c r="F145" s="127">
        <v>142</v>
      </c>
      <c r="G145" s="127">
        <f t="shared" si="22"/>
        <v>1592</v>
      </c>
      <c r="H145" s="127">
        <f t="shared" si="27"/>
        <v>1751.2</v>
      </c>
      <c r="I145" s="133">
        <f>I144+120</f>
        <v>28480</v>
      </c>
      <c r="J145" s="171">
        <f t="shared" si="23"/>
        <v>45340160</v>
      </c>
      <c r="K145" s="171">
        <f t="shared" si="24"/>
        <v>48967372.800000004</v>
      </c>
      <c r="L145" s="172">
        <f t="shared" si="25"/>
        <v>102000</v>
      </c>
      <c r="M145" s="171">
        <f t="shared" si="26"/>
        <v>5603840</v>
      </c>
    </row>
    <row r="146" spans="1:13" x14ac:dyDescent="0.25">
      <c r="A146" s="124">
        <v>145</v>
      </c>
      <c r="B146" s="124">
        <v>2802</v>
      </c>
      <c r="C146" s="124">
        <v>28</v>
      </c>
      <c r="D146" s="124" t="s">
        <v>26</v>
      </c>
      <c r="E146" s="127">
        <v>756.6</v>
      </c>
      <c r="F146" s="127">
        <v>50</v>
      </c>
      <c r="G146" s="127">
        <f t="shared" si="22"/>
        <v>806.6</v>
      </c>
      <c r="H146" s="127">
        <f t="shared" si="27"/>
        <v>887.2600000000001</v>
      </c>
      <c r="I146" s="133">
        <f>I145</f>
        <v>28480</v>
      </c>
      <c r="J146" s="171">
        <f t="shared" si="23"/>
        <v>22971968</v>
      </c>
      <c r="K146" s="171">
        <f t="shared" si="24"/>
        <v>24809725.440000001</v>
      </c>
      <c r="L146" s="172">
        <f t="shared" si="25"/>
        <v>51500</v>
      </c>
      <c r="M146" s="171">
        <f t="shared" si="26"/>
        <v>2839232.0000000005</v>
      </c>
    </row>
    <row r="147" spans="1:13" x14ac:dyDescent="0.25">
      <c r="A147" s="124">
        <v>146</v>
      </c>
      <c r="B147" s="124">
        <v>2803</v>
      </c>
      <c r="C147" s="124">
        <v>28</v>
      </c>
      <c r="D147" s="124" t="s">
        <v>26</v>
      </c>
      <c r="E147" s="127">
        <v>757</v>
      </c>
      <c r="F147" s="127">
        <v>50</v>
      </c>
      <c r="G147" s="127">
        <f t="shared" si="22"/>
        <v>807</v>
      </c>
      <c r="H147" s="127">
        <f t="shared" si="27"/>
        <v>887.7</v>
      </c>
      <c r="I147" s="133">
        <f>I146</f>
        <v>28480</v>
      </c>
      <c r="J147" s="171">
        <f t="shared" si="23"/>
        <v>22983360</v>
      </c>
      <c r="K147" s="171">
        <f t="shared" si="24"/>
        <v>24822028.800000001</v>
      </c>
      <c r="L147" s="172">
        <f t="shared" si="25"/>
        <v>51500</v>
      </c>
      <c r="M147" s="171">
        <f t="shared" si="26"/>
        <v>2840640</v>
      </c>
    </row>
    <row r="148" spans="1:13" x14ac:dyDescent="0.25">
      <c r="A148" s="124">
        <v>147</v>
      </c>
      <c r="B148" s="124">
        <v>2804</v>
      </c>
      <c r="C148" s="124">
        <v>28</v>
      </c>
      <c r="D148" s="124" t="s">
        <v>26</v>
      </c>
      <c r="E148" s="127">
        <v>723</v>
      </c>
      <c r="F148" s="127">
        <v>50</v>
      </c>
      <c r="G148" s="127">
        <f t="shared" si="22"/>
        <v>773</v>
      </c>
      <c r="H148" s="127">
        <f t="shared" si="27"/>
        <v>850.30000000000007</v>
      </c>
      <c r="I148" s="133">
        <f>I147</f>
        <v>28480</v>
      </c>
      <c r="J148" s="171">
        <f t="shared" si="23"/>
        <v>22015040</v>
      </c>
      <c r="K148" s="171">
        <f t="shared" si="24"/>
        <v>23776243.200000003</v>
      </c>
      <c r="L148" s="172">
        <f t="shared" si="25"/>
        <v>49500</v>
      </c>
      <c r="M148" s="171">
        <f t="shared" si="26"/>
        <v>2720960</v>
      </c>
    </row>
    <row r="149" spans="1:13" x14ac:dyDescent="0.25">
      <c r="A149" s="124">
        <v>148</v>
      </c>
      <c r="B149" s="124">
        <v>2805</v>
      </c>
      <c r="C149" s="124">
        <v>28</v>
      </c>
      <c r="D149" s="124" t="s">
        <v>26</v>
      </c>
      <c r="E149" s="127">
        <v>723</v>
      </c>
      <c r="F149" s="127">
        <v>50</v>
      </c>
      <c r="G149" s="127">
        <f t="shared" si="22"/>
        <v>773</v>
      </c>
      <c r="H149" s="127">
        <f t="shared" si="27"/>
        <v>850.30000000000007</v>
      </c>
      <c r="I149" s="133">
        <f>I148</f>
        <v>28480</v>
      </c>
      <c r="J149" s="171">
        <f t="shared" si="23"/>
        <v>22015040</v>
      </c>
      <c r="K149" s="171">
        <f t="shared" si="24"/>
        <v>23776243.200000003</v>
      </c>
      <c r="L149" s="172">
        <f t="shared" si="25"/>
        <v>49500</v>
      </c>
      <c r="M149" s="171">
        <f t="shared" si="26"/>
        <v>2720960</v>
      </c>
    </row>
    <row r="150" spans="1:13" x14ac:dyDescent="0.25">
      <c r="A150" s="124">
        <v>149</v>
      </c>
      <c r="B150" s="124">
        <v>2901</v>
      </c>
      <c r="C150" s="124">
        <v>29</v>
      </c>
      <c r="D150" s="124" t="s">
        <v>48</v>
      </c>
      <c r="E150" s="127">
        <v>1450</v>
      </c>
      <c r="F150" s="127">
        <v>142</v>
      </c>
      <c r="G150" s="127">
        <f t="shared" si="22"/>
        <v>1592</v>
      </c>
      <c r="H150" s="127">
        <f t="shared" si="27"/>
        <v>1751.2</v>
      </c>
      <c r="I150" s="133">
        <f>I149+120</f>
        <v>28600</v>
      </c>
      <c r="J150" s="171">
        <f t="shared" si="23"/>
        <v>45531200</v>
      </c>
      <c r="K150" s="171">
        <f t="shared" si="24"/>
        <v>49173696</v>
      </c>
      <c r="L150" s="172">
        <f t="shared" si="25"/>
        <v>102500</v>
      </c>
      <c r="M150" s="171">
        <f t="shared" si="26"/>
        <v>5603840</v>
      </c>
    </row>
    <row r="151" spans="1:13" x14ac:dyDescent="0.25">
      <c r="A151" s="124">
        <v>150</v>
      </c>
      <c r="B151" s="124">
        <v>2902</v>
      </c>
      <c r="C151" s="124">
        <v>29</v>
      </c>
      <c r="D151" s="124" t="s">
        <v>26</v>
      </c>
      <c r="E151" s="127">
        <v>756.6</v>
      </c>
      <c r="F151" s="127">
        <v>50</v>
      </c>
      <c r="G151" s="127">
        <f t="shared" si="22"/>
        <v>806.6</v>
      </c>
      <c r="H151" s="127">
        <f t="shared" si="27"/>
        <v>887.2600000000001</v>
      </c>
      <c r="I151" s="133">
        <f>I150</f>
        <v>28600</v>
      </c>
      <c r="J151" s="171">
        <f t="shared" si="23"/>
        <v>23068760</v>
      </c>
      <c r="K151" s="171">
        <f t="shared" si="24"/>
        <v>24914260.800000001</v>
      </c>
      <c r="L151" s="172">
        <f t="shared" si="25"/>
        <v>52000</v>
      </c>
      <c r="M151" s="171">
        <f t="shared" si="26"/>
        <v>2839232.0000000005</v>
      </c>
    </row>
    <row r="152" spans="1:13" x14ac:dyDescent="0.25">
      <c r="A152" s="124">
        <v>151</v>
      </c>
      <c r="B152" s="124">
        <v>2903</v>
      </c>
      <c r="C152" s="124">
        <v>29</v>
      </c>
      <c r="D152" s="124" t="s">
        <v>26</v>
      </c>
      <c r="E152" s="127">
        <v>757</v>
      </c>
      <c r="F152" s="127">
        <v>50</v>
      </c>
      <c r="G152" s="127">
        <f t="shared" si="22"/>
        <v>807</v>
      </c>
      <c r="H152" s="127">
        <f t="shared" si="27"/>
        <v>887.7</v>
      </c>
      <c r="I152" s="133">
        <f>I151</f>
        <v>28600</v>
      </c>
      <c r="J152" s="171">
        <f t="shared" si="23"/>
        <v>23080200</v>
      </c>
      <c r="K152" s="171">
        <f t="shared" si="24"/>
        <v>24926616</v>
      </c>
      <c r="L152" s="172">
        <f t="shared" si="25"/>
        <v>52000</v>
      </c>
      <c r="M152" s="171">
        <f t="shared" si="26"/>
        <v>2840640</v>
      </c>
    </row>
    <row r="153" spans="1:13" x14ac:dyDescent="0.25">
      <c r="A153" s="124">
        <v>152</v>
      </c>
      <c r="B153" s="124">
        <v>3001</v>
      </c>
      <c r="C153" s="124">
        <v>30</v>
      </c>
      <c r="D153" s="124" t="s">
        <v>48</v>
      </c>
      <c r="E153" s="127">
        <v>1450</v>
      </c>
      <c r="F153" s="127">
        <v>142</v>
      </c>
      <c r="G153" s="127">
        <f t="shared" si="22"/>
        <v>1592</v>
      </c>
      <c r="H153" s="127">
        <f t="shared" si="27"/>
        <v>1751.2</v>
      </c>
      <c r="I153" s="133">
        <f>I152+120</f>
        <v>28720</v>
      </c>
      <c r="J153" s="171">
        <f t="shared" si="23"/>
        <v>45722240</v>
      </c>
      <c r="K153" s="171">
        <f t="shared" si="24"/>
        <v>49380019.200000003</v>
      </c>
      <c r="L153" s="172">
        <f t="shared" si="25"/>
        <v>103000</v>
      </c>
      <c r="M153" s="171">
        <f t="shared" si="26"/>
        <v>5603840</v>
      </c>
    </row>
    <row r="154" spans="1:13" x14ac:dyDescent="0.25">
      <c r="A154" s="124">
        <v>153</v>
      </c>
      <c r="B154" s="124">
        <v>3002</v>
      </c>
      <c r="C154" s="124">
        <v>30</v>
      </c>
      <c r="D154" s="124" t="s">
        <v>26</v>
      </c>
      <c r="E154" s="127">
        <v>756.6</v>
      </c>
      <c r="F154" s="127">
        <v>50</v>
      </c>
      <c r="G154" s="127">
        <f t="shared" si="22"/>
        <v>806.6</v>
      </c>
      <c r="H154" s="127">
        <f t="shared" si="27"/>
        <v>887.2600000000001</v>
      </c>
      <c r="I154" s="133">
        <f>I153</f>
        <v>28720</v>
      </c>
      <c r="J154" s="171">
        <f t="shared" si="23"/>
        <v>23165552</v>
      </c>
      <c r="K154" s="171">
        <f t="shared" si="24"/>
        <v>25018796.16</v>
      </c>
      <c r="L154" s="172">
        <f t="shared" si="25"/>
        <v>52000</v>
      </c>
      <c r="M154" s="171">
        <f t="shared" si="26"/>
        <v>2839232.0000000005</v>
      </c>
    </row>
    <row r="155" spans="1:13" x14ac:dyDescent="0.25">
      <c r="A155" s="124">
        <v>154</v>
      </c>
      <c r="B155" s="124">
        <v>3003</v>
      </c>
      <c r="C155" s="124">
        <v>30</v>
      </c>
      <c r="D155" s="124" t="s">
        <v>26</v>
      </c>
      <c r="E155" s="127">
        <v>757</v>
      </c>
      <c r="F155" s="127">
        <v>50</v>
      </c>
      <c r="G155" s="127">
        <f t="shared" si="22"/>
        <v>807</v>
      </c>
      <c r="H155" s="127">
        <f t="shared" si="27"/>
        <v>887.7</v>
      </c>
      <c r="I155" s="133">
        <f>I154</f>
        <v>28720</v>
      </c>
      <c r="J155" s="171">
        <f t="shared" si="23"/>
        <v>23177040</v>
      </c>
      <c r="K155" s="171">
        <f t="shared" si="24"/>
        <v>25031203.200000003</v>
      </c>
      <c r="L155" s="172">
        <f t="shared" si="25"/>
        <v>52000</v>
      </c>
      <c r="M155" s="171">
        <f t="shared" si="26"/>
        <v>2840640</v>
      </c>
    </row>
    <row r="156" spans="1:13" x14ac:dyDescent="0.25">
      <c r="A156" s="124">
        <v>155</v>
      </c>
      <c r="B156" s="124">
        <v>3004</v>
      </c>
      <c r="C156" s="124">
        <v>30</v>
      </c>
      <c r="D156" s="124" t="s">
        <v>26</v>
      </c>
      <c r="E156" s="127">
        <v>723</v>
      </c>
      <c r="F156" s="127">
        <v>50</v>
      </c>
      <c r="G156" s="127">
        <f t="shared" si="22"/>
        <v>773</v>
      </c>
      <c r="H156" s="127">
        <f t="shared" si="27"/>
        <v>850.30000000000007</v>
      </c>
      <c r="I156" s="133">
        <f>I155</f>
        <v>28720</v>
      </c>
      <c r="J156" s="171">
        <f t="shared" si="23"/>
        <v>22200560</v>
      </c>
      <c r="K156" s="171">
        <f t="shared" si="24"/>
        <v>23976604.800000001</v>
      </c>
      <c r="L156" s="172">
        <f t="shared" si="25"/>
        <v>50000</v>
      </c>
      <c r="M156" s="171">
        <f t="shared" si="26"/>
        <v>2720960</v>
      </c>
    </row>
    <row r="157" spans="1:13" x14ac:dyDescent="0.25">
      <c r="A157" s="124">
        <v>156</v>
      </c>
      <c r="B157" s="124">
        <v>3005</v>
      </c>
      <c r="C157" s="124">
        <v>30</v>
      </c>
      <c r="D157" s="124" t="s">
        <v>26</v>
      </c>
      <c r="E157" s="127">
        <v>723</v>
      </c>
      <c r="F157" s="127">
        <v>50</v>
      </c>
      <c r="G157" s="127">
        <f t="shared" si="22"/>
        <v>773</v>
      </c>
      <c r="H157" s="127">
        <f t="shared" si="27"/>
        <v>850.30000000000007</v>
      </c>
      <c r="I157" s="133">
        <f>I156</f>
        <v>28720</v>
      </c>
      <c r="J157" s="171">
        <f t="shared" si="23"/>
        <v>22200560</v>
      </c>
      <c r="K157" s="171">
        <f t="shared" si="24"/>
        <v>23976604.800000001</v>
      </c>
      <c r="L157" s="172">
        <f t="shared" si="25"/>
        <v>50000</v>
      </c>
      <c r="M157" s="171">
        <f t="shared" si="26"/>
        <v>2720960</v>
      </c>
    </row>
    <row r="158" spans="1:13" x14ac:dyDescent="0.25">
      <c r="A158" s="124">
        <v>157</v>
      </c>
      <c r="B158" s="124">
        <v>3101</v>
      </c>
      <c r="C158" s="124">
        <v>31</v>
      </c>
      <c r="D158" s="124" t="s">
        <v>48</v>
      </c>
      <c r="E158" s="127">
        <v>1450</v>
      </c>
      <c r="F158" s="127">
        <v>142</v>
      </c>
      <c r="G158" s="127">
        <f t="shared" si="22"/>
        <v>1592</v>
      </c>
      <c r="H158" s="127">
        <f t="shared" si="27"/>
        <v>1751.2</v>
      </c>
      <c r="I158" s="133">
        <f>I157+120</f>
        <v>28840</v>
      </c>
      <c r="J158" s="171">
        <f t="shared" si="23"/>
        <v>45913280</v>
      </c>
      <c r="K158" s="171">
        <f t="shared" si="24"/>
        <v>49586342.400000006</v>
      </c>
      <c r="L158" s="172">
        <f t="shared" si="25"/>
        <v>103500</v>
      </c>
      <c r="M158" s="171">
        <f t="shared" si="26"/>
        <v>5603840</v>
      </c>
    </row>
    <row r="159" spans="1:13" x14ac:dyDescent="0.25">
      <c r="A159" s="124">
        <v>158</v>
      </c>
      <c r="B159" s="124">
        <v>3102</v>
      </c>
      <c r="C159" s="124">
        <v>31</v>
      </c>
      <c r="D159" s="124" t="s">
        <v>26</v>
      </c>
      <c r="E159" s="127">
        <v>756.6</v>
      </c>
      <c r="F159" s="127">
        <v>50</v>
      </c>
      <c r="G159" s="127">
        <f t="shared" si="22"/>
        <v>806.6</v>
      </c>
      <c r="H159" s="127">
        <f t="shared" si="27"/>
        <v>887.2600000000001</v>
      </c>
      <c r="I159" s="133">
        <f>I158</f>
        <v>28840</v>
      </c>
      <c r="J159" s="171">
        <f t="shared" si="23"/>
        <v>23262344</v>
      </c>
      <c r="K159" s="171">
        <f t="shared" si="24"/>
        <v>25123331.520000003</v>
      </c>
      <c r="L159" s="172">
        <f t="shared" si="25"/>
        <v>52500</v>
      </c>
      <c r="M159" s="171">
        <f t="shared" si="26"/>
        <v>2839232.0000000005</v>
      </c>
    </row>
    <row r="160" spans="1:13" x14ac:dyDescent="0.25">
      <c r="A160" s="124">
        <v>159</v>
      </c>
      <c r="B160" s="124">
        <v>3103</v>
      </c>
      <c r="C160" s="124">
        <v>31</v>
      </c>
      <c r="D160" s="124" t="s">
        <v>26</v>
      </c>
      <c r="E160" s="127">
        <v>757</v>
      </c>
      <c r="F160" s="127">
        <v>50</v>
      </c>
      <c r="G160" s="127">
        <f t="shared" si="22"/>
        <v>807</v>
      </c>
      <c r="H160" s="127">
        <f t="shared" si="27"/>
        <v>887.7</v>
      </c>
      <c r="I160" s="133">
        <f>I159</f>
        <v>28840</v>
      </c>
      <c r="J160" s="171">
        <f t="shared" si="23"/>
        <v>23273880</v>
      </c>
      <c r="K160" s="171">
        <f t="shared" si="24"/>
        <v>25135790.400000002</v>
      </c>
      <c r="L160" s="172">
        <f t="shared" si="25"/>
        <v>52500</v>
      </c>
      <c r="M160" s="171">
        <f t="shared" si="26"/>
        <v>2840640</v>
      </c>
    </row>
    <row r="161" spans="1:13" x14ac:dyDescent="0.25">
      <c r="A161" s="124">
        <v>160</v>
      </c>
      <c r="B161" s="124">
        <v>3104</v>
      </c>
      <c r="C161" s="124">
        <v>31</v>
      </c>
      <c r="D161" s="124" t="s">
        <v>26</v>
      </c>
      <c r="E161" s="127">
        <v>723</v>
      </c>
      <c r="F161" s="127">
        <v>50</v>
      </c>
      <c r="G161" s="127">
        <f t="shared" si="22"/>
        <v>773</v>
      </c>
      <c r="H161" s="127">
        <f t="shared" si="27"/>
        <v>850.30000000000007</v>
      </c>
      <c r="I161" s="133">
        <f>I160</f>
        <v>28840</v>
      </c>
      <c r="J161" s="171">
        <f t="shared" si="23"/>
        <v>22293320</v>
      </c>
      <c r="K161" s="171">
        <f t="shared" si="24"/>
        <v>24076785.600000001</v>
      </c>
      <c r="L161" s="172">
        <f t="shared" si="25"/>
        <v>50000</v>
      </c>
      <c r="M161" s="171">
        <f t="shared" si="26"/>
        <v>2720960</v>
      </c>
    </row>
    <row r="162" spans="1:13" x14ac:dyDescent="0.25">
      <c r="A162" s="124">
        <v>161</v>
      </c>
      <c r="B162" s="124">
        <v>3105</v>
      </c>
      <c r="C162" s="124">
        <v>31</v>
      </c>
      <c r="D162" s="124" t="s">
        <v>26</v>
      </c>
      <c r="E162" s="127">
        <v>723</v>
      </c>
      <c r="F162" s="127">
        <v>50</v>
      </c>
      <c r="G162" s="127">
        <f t="shared" si="22"/>
        <v>773</v>
      </c>
      <c r="H162" s="127">
        <f t="shared" si="27"/>
        <v>850.30000000000007</v>
      </c>
      <c r="I162" s="133">
        <f>I161</f>
        <v>28840</v>
      </c>
      <c r="J162" s="171">
        <f t="shared" si="23"/>
        <v>22293320</v>
      </c>
      <c r="K162" s="171">
        <f t="shared" si="24"/>
        <v>24076785.600000001</v>
      </c>
      <c r="L162" s="172">
        <f t="shared" si="25"/>
        <v>50000</v>
      </c>
      <c r="M162" s="171">
        <f t="shared" si="26"/>
        <v>2720960</v>
      </c>
    </row>
    <row r="163" spans="1:13" x14ac:dyDescent="0.25">
      <c r="A163" s="124">
        <v>162</v>
      </c>
      <c r="B163" s="124">
        <v>3201</v>
      </c>
      <c r="C163" s="124">
        <v>32</v>
      </c>
      <c r="D163" s="124" t="s">
        <v>48</v>
      </c>
      <c r="E163" s="127">
        <v>1450</v>
      </c>
      <c r="F163" s="127">
        <v>142</v>
      </c>
      <c r="G163" s="127">
        <f t="shared" si="22"/>
        <v>1592</v>
      </c>
      <c r="H163" s="127">
        <f t="shared" si="27"/>
        <v>1751.2</v>
      </c>
      <c r="I163" s="133">
        <f>I162+120</f>
        <v>28960</v>
      </c>
      <c r="J163" s="171">
        <f t="shared" si="23"/>
        <v>46104320</v>
      </c>
      <c r="K163" s="171">
        <f t="shared" si="24"/>
        <v>49792665.600000001</v>
      </c>
      <c r="L163" s="172">
        <f t="shared" si="25"/>
        <v>103500</v>
      </c>
      <c r="M163" s="171">
        <f t="shared" si="26"/>
        <v>5603840</v>
      </c>
    </row>
    <row r="164" spans="1:13" x14ac:dyDescent="0.25">
      <c r="A164" s="124">
        <v>163</v>
      </c>
      <c r="B164" s="124">
        <v>3202</v>
      </c>
      <c r="C164" s="124">
        <v>32</v>
      </c>
      <c r="D164" s="124" t="s">
        <v>26</v>
      </c>
      <c r="E164" s="127">
        <v>756.6</v>
      </c>
      <c r="F164" s="127">
        <v>50</v>
      </c>
      <c r="G164" s="127">
        <f t="shared" si="22"/>
        <v>806.6</v>
      </c>
      <c r="H164" s="127">
        <f t="shared" si="27"/>
        <v>887.2600000000001</v>
      </c>
      <c r="I164" s="133">
        <f>I163</f>
        <v>28960</v>
      </c>
      <c r="J164" s="171">
        <f t="shared" si="23"/>
        <v>23359136</v>
      </c>
      <c r="K164" s="171">
        <f t="shared" si="24"/>
        <v>25227866.880000003</v>
      </c>
      <c r="L164" s="172">
        <f t="shared" si="25"/>
        <v>52500</v>
      </c>
      <c r="M164" s="171">
        <f t="shared" si="26"/>
        <v>2839232.0000000005</v>
      </c>
    </row>
    <row r="165" spans="1:13" x14ac:dyDescent="0.25">
      <c r="A165" s="124">
        <v>164</v>
      </c>
      <c r="B165" s="124">
        <v>3203</v>
      </c>
      <c r="C165" s="124">
        <v>32</v>
      </c>
      <c r="D165" s="124" t="s">
        <v>26</v>
      </c>
      <c r="E165" s="127">
        <v>757</v>
      </c>
      <c r="F165" s="127">
        <v>50</v>
      </c>
      <c r="G165" s="127">
        <f t="shared" si="22"/>
        <v>807</v>
      </c>
      <c r="H165" s="127">
        <f t="shared" si="27"/>
        <v>887.7</v>
      </c>
      <c r="I165" s="133">
        <f>I164</f>
        <v>28960</v>
      </c>
      <c r="J165" s="171">
        <f t="shared" si="23"/>
        <v>23370720</v>
      </c>
      <c r="K165" s="171">
        <f t="shared" si="24"/>
        <v>25240377.600000001</v>
      </c>
      <c r="L165" s="172">
        <f t="shared" si="25"/>
        <v>52500</v>
      </c>
      <c r="M165" s="171">
        <f t="shared" si="26"/>
        <v>2840640</v>
      </c>
    </row>
    <row r="166" spans="1:13" x14ac:dyDescent="0.25">
      <c r="A166" s="124">
        <v>165</v>
      </c>
      <c r="B166" s="124">
        <v>3204</v>
      </c>
      <c r="C166" s="124">
        <v>32</v>
      </c>
      <c r="D166" s="124" t="s">
        <v>26</v>
      </c>
      <c r="E166" s="127">
        <v>723</v>
      </c>
      <c r="F166" s="127">
        <v>50</v>
      </c>
      <c r="G166" s="127">
        <f t="shared" si="22"/>
        <v>773</v>
      </c>
      <c r="H166" s="127">
        <f t="shared" si="27"/>
        <v>850.30000000000007</v>
      </c>
      <c r="I166" s="133">
        <f>I165</f>
        <v>28960</v>
      </c>
      <c r="J166" s="171">
        <f t="shared" si="23"/>
        <v>22386080</v>
      </c>
      <c r="K166" s="171">
        <f t="shared" si="24"/>
        <v>24176966.400000002</v>
      </c>
      <c r="L166" s="172">
        <f t="shared" si="25"/>
        <v>50500</v>
      </c>
      <c r="M166" s="171">
        <f t="shared" si="26"/>
        <v>2720960</v>
      </c>
    </row>
    <row r="167" spans="1:13" x14ac:dyDescent="0.25">
      <c r="A167" s="124">
        <v>166</v>
      </c>
      <c r="B167" s="124">
        <v>3205</v>
      </c>
      <c r="C167" s="124">
        <v>32</v>
      </c>
      <c r="D167" s="124" t="s">
        <v>26</v>
      </c>
      <c r="E167" s="127">
        <v>723</v>
      </c>
      <c r="F167" s="127">
        <v>50</v>
      </c>
      <c r="G167" s="127">
        <f t="shared" si="22"/>
        <v>773</v>
      </c>
      <c r="H167" s="127">
        <f t="shared" si="27"/>
        <v>850.30000000000007</v>
      </c>
      <c r="I167" s="133">
        <f>I166</f>
        <v>28960</v>
      </c>
      <c r="J167" s="171">
        <f t="shared" si="23"/>
        <v>22386080</v>
      </c>
      <c r="K167" s="171">
        <f t="shared" si="24"/>
        <v>24176966.400000002</v>
      </c>
      <c r="L167" s="172">
        <f t="shared" si="25"/>
        <v>50500</v>
      </c>
      <c r="M167" s="171">
        <f t="shared" si="26"/>
        <v>2720960</v>
      </c>
    </row>
    <row r="168" spans="1:13" x14ac:dyDescent="0.25">
      <c r="A168" s="124">
        <v>167</v>
      </c>
      <c r="B168" s="124">
        <v>3301</v>
      </c>
      <c r="C168" s="124">
        <v>33</v>
      </c>
      <c r="D168" s="124" t="s">
        <v>48</v>
      </c>
      <c r="E168" s="127">
        <v>1450</v>
      </c>
      <c r="F168" s="127">
        <v>142</v>
      </c>
      <c r="G168" s="127">
        <f t="shared" si="22"/>
        <v>1592</v>
      </c>
      <c r="H168" s="127">
        <f t="shared" si="27"/>
        <v>1751.2</v>
      </c>
      <c r="I168" s="133">
        <f>I167+120</f>
        <v>29080</v>
      </c>
      <c r="J168" s="171">
        <f t="shared" si="23"/>
        <v>46295360</v>
      </c>
      <c r="K168" s="171">
        <f t="shared" si="24"/>
        <v>49998988.800000004</v>
      </c>
      <c r="L168" s="172">
        <f t="shared" si="25"/>
        <v>104000</v>
      </c>
      <c r="M168" s="171">
        <f t="shared" si="26"/>
        <v>5603840</v>
      </c>
    </row>
    <row r="169" spans="1:13" x14ac:dyDescent="0.25">
      <c r="A169" s="124">
        <v>168</v>
      </c>
      <c r="B169" s="124">
        <v>3302</v>
      </c>
      <c r="C169" s="124">
        <v>33</v>
      </c>
      <c r="D169" s="124" t="s">
        <v>26</v>
      </c>
      <c r="E169" s="127">
        <v>756.6</v>
      </c>
      <c r="F169" s="127">
        <v>50</v>
      </c>
      <c r="G169" s="127">
        <f t="shared" si="22"/>
        <v>806.6</v>
      </c>
      <c r="H169" s="127">
        <f t="shared" si="27"/>
        <v>887.2600000000001</v>
      </c>
      <c r="I169" s="133">
        <f>I168</f>
        <v>29080</v>
      </c>
      <c r="J169" s="171">
        <f t="shared" si="23"/>
        <v>23455928</v>
      </c>
      <c r="K169" s="171">
        <f t="shared" si="24"/>
        <v>25332402.240000002</v>
      </c>
      <c r="L169" s="172">
        <f t="shared" si="25"/>
        <v>53000</v>
      </c>
      <c r="M169" s="171">
        <f t="shared" si="26"/>
        <v>2839232.0000000005</v>
      </c>
    </row>
    <row r="170" spans="1:13" x14ac:dyDescent="0.25">
      <c r="A170" s="124">
        <v>169</v>
      </c>
      <c r="B170" s="124">
        <v>3303</v>
      </c>
      <c r="C170" s="124">
        <v>33</v>
      </c>
      <c r="D170" s="124" t="s">
        <v>26</v>
      </c>
      <c r="E170" s="127">
        <v>757</v>
      </c>
      <c r="F170" s="127">
        <v>50</v>
      </c>
      <c r="G170" s="127">
        <f t="shared" si="22"/>
        <v>807</v>
      </c>
      <c r="H170" s="127">
        <f t="shared" si="27"/>
        <v>887.7</v>
      </c>
      <c r="I170" s="133">
        <f>I169</f>
        <v>29080</v>
      </c>
      <c r="J170" s="171">
        <f t="shared" si="23"/>
        <v>23467560</v>
      </c>
      <c r="K170" s="171">
        <f t="shared" si="24"/>
        <v>25344964.800000001</v>
      </c>
      <c r="L170" s="172">
        <f t="shared" si="25"/>
        <v>53000</v>
      </c>
      <c r="M170" s="171">
        <f t="shared" si="26"/>
        <v>2840640</v>
      </c>
    </row>
    <row r="171" spans="1:13" x14ac:dyDescent="0.25">
      <c r="A171" s="124">
        <v>170</v>
      </c>
      <c r="B171" s="124">
        <v>3304</v>
      </c>
      <c r="C171" s="124">
        <v>33</v>
      </c>
      <c r="D171" s="124" t="s">
        <v>26</v>
      </c>
      <c r="E171" s="127">
        <v>723</v>
      </c>
      <c r="F171" s="127">
        <v>50</v>
      </c>
      <c r="G171" s="127">
        <f t="shared" si="22"/>
        <v>773</v>
      </c>
      <c r="H171" s="127">
        <f t="shared" si="27"/>
        <v>850.30000000000007</v>
      </c>
      <c r="I171" s="133">
        <f>I170</f>
        <v>29080</v>
      </c>
      <c r="J171" s="171">
        <f t="shared" si="23"/>
        <v>22478840</v>
      </c>
      <c r="K171" s="171">
        <f t="shared" si="24"/>
        <v>24277147.200000003</v>
      </c>
      <c r="L171" s="172">
        <f t="shared" si="25"/>
        <v>50500</v>
      </c>
      <c r="M171" s="171">
        <f t="shared" si="26"/>
        <v>2720960</v>
      </c>
    </row>
    <row r="172" spans="1:13" x14ac:dyDescent="0.25">
      <c r="A172" s="124">
        <v>171</v>
      </c>
      <c r="B172" s="124">
        <v>3305</v>
      </c>
      <c r="C172" s="124">
        <v>33</v>
      </c>
      <c r="D172" s="124" t="s">
        <v>26</v>
      </c>
      <c r="E172" s="127">
        <v>723</v>
      </c>
      <c r="F172" s="127">
        <v>50</v>
      </c>
      <c r="G172" s="127">
        <f t="shared" si="22"/>
        <v>773</v>
      </c>
      <c r="H172" s="127">
        <f t="shared" si="27"/>
        <v>850.30000000000007</v>
      </c>
      <c r="I172" s="133">
        <f>I171</f>
        <v>29080</v>
      </c>
      <c r="J172" s="171">
        <f t="shared" si="23"/>
        <v>22478840</v>
      </c>
      <c r="K172" s="171">
        <f t="shared" si="24"/>
        <v>24277147.200000003</v>
      </c>
      <c r="L172" s="172">
        <f t="shared" si="25"/>
        <v>50500</v>
      </c>
      <c r="M172" s="171">
        <f t="shared" si="26"/>
        <v>2720960</v>
      </c>
    </row>
    <row r="173" spans="1:13" x14ac:dyDescent="0.25">
      <c r="A173" s="124">
        <v>172</v>
      </c>
      <c r="B173" s="124">
        <v>3401</v>
      </c>
      <c r="C173" s="124">
        <v>34</v>
      </c>
      <c r="D173" s="124" t="s">
        <v>48</v>
      </c>
      <c r="E173" s="127">
        <v>1450</v>
      </c>
      <c r="F173" s="127">
        <v>142</v>
      </c>
      <c r="G173" s="127">
        <f t="shared" si="22"/>
        <v>1592</v>
      </c>
      <c r="H173" s="127">
        <f t="shared" si="27"/>
        <v>1751.2</v>
      </c>
      <c r="I173" s="133">
        <f>I172+120</f>
        <v>29200</v>
      </c>
      <c r="J173" s="171">
        <f t="shared" si="23"/>
        <v>46486400</v>
      </c>
      <c r="K173" s="171">
        <f t="shared" si="24"/>
        <v>50205312</v>
      </c>
      <c r="L173" s="172">
        <f t="shared" si="25"/>
        <v>104500</v>
      </c>
      <c r="M173" s="171">
        <f t="shared" si="26"/>
        <v>5603840</v>
      </c>
    </row>
    <row r="174" spans="1:13" x14ac:dyDescent="0.25">
      <c r="A174" s="124">
        <v>173</v>
      </c>
      <c r="B174" s="124">
        <v>3402</v>
      </c>
      <c r="C174" s="124">
        <v>34</v>
      </c>
      <c r="D174" s="124" t="s">
        <v>26</v>
      </c>
      <c r="E174" s="127">
        <v>756.6</v>
      </c>
      <c r="F174" s="127">
        <v>50</v>
      </c>
      <c r="G174" s="127">
        <f t="shared" si="22"/>
        <v>806.6</v>
      </c>
      <c r="H174" s="127">
        <f t="shared" si="27"/>
        <v>887.2600000000001</v>
      </c>
      <c r="I174" s="133">
        <f>I173</f>
        <v>29200</v>
      </c>
      <c r="J174" s="171">
        <f t="shared" si="23"/>
        <v>23552720</v>
      </c>
      <c r="K174" s="171">
        <f t="shared" si="24"/>
        <v>25436937.600000001</v>
      </c>
      <c r="L174" s="172">
        <f t="shared" si="25"/>
        <v>53000</v>
      </c>
      <c r="M174" s="171">
        <f t="shared" si="26"/>
        <v>2839232.0000000005</v>
      </c>
    </row>
    <row r="175" spans="1:13" x14ac:dyDescent="0.25">
      <c r="A175" s="124">
        <v>174</v>
      </c>
      <c r="B175" s="124">
        <v>3403</v>
      </c>
      <c r="C175" s="124">
        <v>34</v>
      </c>
      <c r="D175" s="124" t="s">
        <v>26</v>
      </c>
      <c r="E175" s="127">
        <v>757</v>
      </c>
      <c r="F175" s="127">
        <v>50</v>
      </c>
      <c r="G175" s="127">
        <f t="shared" si="22"/>
        <v>807</v>
      </c>
      <c r="H175" s="127">
        <f t="shared" si="27"/>
        <v>887.7</v>
      </c>
      <c r="I175" s="133">
        <f>I174</f>
        <v>29200</v>
      </c>
      <c r="J175" s="171">
        <f t="shared" si="23"/>
        <v>23564400</v>
      </c>
      <c r="K175" s="171">
        <f t="shared" si="24"/>
        <v>25449552</v>
      </c>
      <c r="L175" s="172">
        <f t="shared" si="25"/>
        <v>53000</v>
      </c>
      <c r="M175" s="171">
        <f t="shared" si="26"/>
        <v>2840640</v>
      </c>
    </row>
    <row r="176" spans="1:13" x14ac:dyDescent="0.25">
      <c r="A176" s="124">
        <v>175</v>
      </c>
      <c r="B176" s="124">
        <v>3404</v>
      </c>
      <c r="C176" s="124">
        <v>34</v>
      </c>
      <c r="D176" s="124" t="s">
        <v>26</v>
      </c>
      <c r="E176" s="127">
        <v>723</v>
      </c>
      <c r="F176" s="127">
        <v>50</v>
      </c>
      <c r="G176" s="127">
        <f t="shared" si="22"/>
        <v>773</v>
      </c>
      <c r="H176" s="127">
        <f t="shared" si="27"/>
        <v>850.30000000000007</v>
      </c>
      <c r="I176" s="133">
        <f>I175</f>
        <v>29200</v>
      </c>
      <c r="J176" s="171">
        <f t="shared" si="23"/>
        <v>22571600</v>
      </c>
      <c r="K176" s="171">
        <f t="shared" si="24"/>
        <v>24377328</v>
      </c>
      <c r="L176" s="172">
        <f t="shared" si="25"/>
        <v>51000</v>
      </c>
      <c r="M176" s="171">
        <f t="shared" si="26"/>
        <v>2720960</v>
      </c>
    </row>
    <row r="177" spans="1:13" x14ac:dyDescent="0.25">
      <c r="A177" s="124">
        <v>176</v>
      </c>
      <c r="B177" s="124">
        <v>3405</v>
      </c>
      <c r="C177" s="124">
        <v>34</v>
      </c>
      <c r="D177" s="124" t="s">
        <v>26</v>
      </c>
      <c r="E177" s="127">
        <v>723</v>
      </c>
      <c r="F177" s="127">
        <v>50</v>
      </c>
      <c r="G177" s="127">
        <f t="shared" si="22"/>
        <v>773</v>
      </c>
      <c r="H177" s="127">
        <f t="shared" si="27"/>
        <v>850.30000000000007</v>
      </c>
      <c r="I177" s="133">
        <f>I176</f>
        <v>29200</v>
      </c>
      <c r="J177" s="171">
        <f t="shared" si="23"/>
        <v>22571600</v>
      </c>
      <c r="K177" s="171">
        <f t="shared" si="24"/>
        <v>24377328</v>
      </c>
      <c r="L177" s="172">
        <f t="shared" si="25"/>
        <v>51000</v>
      </c>
      <c r="M177" s="171">
        <f t="shared" si="26"/>
        <v>2720960</v>
      </c>
    </row>
    <row r="178" spans="1:13" x14ac:dyDescent="0.25">
      <c r="A178" s="138" t="s">
        <v>120</v>
      </c>
      <c r="B178" s="138"/>
      <c r="C178" s="138"/>
      <c r="D178" s="138"/>
      <c r="E178" s="138"/>
      <c r="F178" s="138"/>
      <c r="G178" s="44">
        <f>SUM(G2:G177)</f>
        <v>166461.3600000001</v>
      </c>
      <c r="H178" s="44">
        <f>SUM(H2:H177)</f>
        <v>183107.49600000001</v>
      </c>
      <c r="I178" s="133"/>
      <c r="J178" s="169">
        <f t="shared" ref="J178:M178" si="28">SUM(J2:J177)</f>
        <v>4505911831.1999998</v>
      </c>
      <c r="K178" s="169">
        <f t="shared" si="28"/>
        <v>4866384777.6960011</v>
      </c>
      <c r="L178" s="169"/>
      <c r="M178" s="169">
        <f t="shared" si="28"/>
        <v>585943987.20000005</v>
      </c>
    </row>
  </sheetData>
  <mergeCells count="1">
    <mergeCell ref="A178:F17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7"/>
  <sheetViews>
    <sheetView zoomScale="115" zoomScaleNormal="115" workbookViewId="0">
      <selection activeCell="J7" sqref="J7"/>
    </sheetView>
  </sheetViews>
  <sheetFormatPr defaultRowHeight="15" x14ac:dyDescent="0.25"/>
  <cols>
    <col min="1" max="1" width="9.140625" style="19"/>
    <col min="2" max="2" width="17.5703125" style="22" customWidth="1"/>
    <col min="3" max="3" width="13.7109375" style="22" customWidth="1"/>
    <col min="4" max="4" width="10.42578125" style="22" customWidth="1"/>
    <col min="5" max="6" width="9.140625" style="22"/>
    <col min="7" max="7" width="19.28515625" style="22" customWidth="1"/>
    <col min="8" max="8" width="21" style="22" customWidth="1"/>
    <col min="10" max="10" width="19.42578125" customWidth="1"/>
  </cols>
  <sheetData>
    <row r="1" spans="1:12" x14ac:dyDescent="0.25">
      <c r="A1" s="119" t="s">
        <v>6</v>
      </c>
      <c r="B1" s="120" t="s">
        <v>12</v>
      </c>
      <c r="C1" s="120"/>
      <c r="D1" s="120" t="s">
        <v>7</v>
      </c>
      <c r="E1" s="120" t="s">
        <v>8</v>
      </c>
      <c r="F1" s="120" t="s">
        <v>9</v>
      </c>
      <c r="G1" s="136" t="s">
        <v>10</v>
      </c>
      <c r="H1" s="136" t="s">
        <v>11</v>
      </c>
      <c r="I1" s="1"/>
      <c r="J1" s="1"/>
      <c r="K1" s="1"/>
      <c r="L1" s="1"/>
    </row>
    <row r="2" spans="1:12" ht="45.75" customHeight="1" x14ac:dyDescent="0.25">
      <c r="A2" s="121">
        <v>1</v>
      </c>
      <c r="B2" s="122" t="s">
        <v>69</v>
      </c>
      <c r="C2" s="128" t="s">
        <v>121</v>
      </c>
      <c r="D2" s="185">
        <f>138+72</f>
        <v>210</v>
      </c>
      <c r="E2" s="44">
        <f>'A Wing'!G212</f>
        <v>170379.4</v>
      </c>
      <c r="F2" s="44">
        <f>'A Wing'!H212</f>
        <v>187417.33999999971</v>
      </c>
      <c r="G2" s="179">
        <v>4595615772</v>
      </c>
      <c r="H2" s="179">
        <v>4917308876</v>
      </c>
      <c r="I2" s="1"/>
      <c r="J2" s="1"/>
      <c r="K2" s="1"/>
      <c r="L2" s="1"/>
    </row>
    <row r="3" spans="1:12" ht="50.25" customHeight="1" x14ac:dyDescent="0.25">
      <c r="A3" s="121">
        <v>2</v>
      </c>
      <c r="B3" s="122" t="s">
        <v>70</v>
      </c>
      <c r="C3" s="128" t="s">
        <v>122</v>
      </c>
      <c r="D3" s="185">
        <f>71+64+80</f>
        <v>215</v>
      </c>
      <c r="E3" s="44">
        <f>'B Wing'!G217</f>
        <v>143736.53999999998</v>
      </c>
      <c r="F3" s="44">
        <f>'B Wing'!H217</f>
        <v>158110.19399999961</v>
      </c>
      <c r="G3" s="179">
        <v>3862759133</v>
      </c>
      <c r="H3" s="179">
        <v>4171779863</v>
      </c>
      <c r="I3" s="1"/>
      <c r="J3" s="1"/>
      <c r="K3" s="1"/>
      <c r="L3" s="1"/>
    </row>
    <row r="4" spans="1:12" ht="36.75" customHeight="1" x14ac:dyDescent="0.25">
      <c r="A4" s="121">
        <v>3</v>
      </c>
      <c r="B4" s="122" t="s">
        <v>135</v>
      </c>
      <c r="C4" s="128" t="s">
        <v>123</v>
      </c>
      <c r="D4" s="185">
        <f>142+34</f>
        <v>176</v>
      </c>
      <c r="E4" s="44">
        <f>'C Wing'!G178</f>
        <v>166461.3600000001</v>
      </c>
      <c r="F4" s="44">
        <f>'C Wing'!H178</f>
        <v>183107.49600000001</v>
      </c>
      <c r="G4" s="178">
        <v>4505911831</v>
      </c>
      <c r="H4" s="178">
        <v>4866384778</v>
      </c>
      <c r="I4" s="1"/>
      <c r="J4" s="1"/>
      <c r="K4" s="1"/>
      <c r="L4" s="1"/>
    </row>
    <row r="5" spans="1:12" ht="16.5" x14ac:dyDescent="0.25">
      <c r="A5" s="181" t="s">
        <v>134</v>
      </c>
      <c r="B5" s="181"/>
      <c r="C5" s="181"/>
      <c r="D5" s="182">
        <f>SUM(D2:D4)</f>
        <v>601</v>
      </c>
      <c r="E5" s="183">
        <f>SUM(E2:E4)</f>
        <v>480577.30000000005</v>
      </c>
      <c r="F5" s="183">
        <f>SUM(F2:F4)</f>
        <v>528635.02999999933</v>
      </c>
      <c r="G5" s="184">
        <f>SUM(G2:G4)</f>
        <v>12964286736</v>
      </c>
      <c r="H5" s="184">
        <f>SUM(H2:H4)</f>
        <v>13955473517</v>
      </c>
      <c r="I5" s="1"/>
      <c r="J5" s="4"/>
      <c r="K5" s="1"/>
      <c r="L5" s="1"/>
    </row>
    <row r="6" spans="1:12" x14ac:dyDescent="0.25">
      <c r="A6" s="123"/>
      <c r="H6" s="180"/>
      <c r="I6" s="1"/>
      <c r="J6" s="6"/>
      <c r="K6" s="1"/>
      <c r="L6" s="1"/>
    </row>
    <row r="7" spans="1:12" x14ac:dyDescent="0.25">
      <c r="A7" s="123"/>
      <c r="I7" s="1"/>
      <c r="J7" s="189">
        <f>F5*3200</f>
        <v>1691632095.9999979</v>
      </c>
    </row>
  </sheetData>
  <mergeCells count="1">
    <mergeCell ref="A5:C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D3:AI60"/>
  <sheetViews>
    <sheetView zoomScale="85" zoomScaleNormal="85" workbookViewId="0">
      <selection activeCell="X5" sqref="X5"/>
    </sheetView>
  </sheetViews>
  <sheetFormatPr defaultRowHeight="15" x14ac:dyDescent="0.25"/>
  <cols>
    <col min="4" max="4" width="15.7109375" customWidth="1"/>
    <col min="20" max="20" width="8.7109375" customWidth="1"/>
    <col min="21" max="21" width="6" customWidth="1"/>
  </cols>
  <sheetData>
    <row r="3" spans="4:35" ht="21.75" thickBot="1" x14ac:dyDescent="0.4">
      <c r="D3" s="32"/>
    </row>
    <row r="4" spans="4:35" ht="16.5" x14ac:dyDescent="0.25">
      <c r="T4" s="59"/>
      <c r="U4" s="59"/>
      <c r="V4" s="59"/>
      <c r="W4" s="59"/>
      <c r="X4" s="59"/>
    </row>
    <row r="5" spans="4:35" ht="33" x14ac:dyDescent="0.25">
      <c r="Q5" s="55"/>
      <c r="R5" s="55"/>
      <c r="S5" s="55"/>
      <c r="T5" s="88">
        <v>1</v>
      </c>
      <c r="U5" s="88" t="s">
        <v>51</v>
      </c>
      <c r="V5" s="97">
        <v>93.25</v>
      </c>
      <c r="W5" s="89">
        <f>V5*10.764</f>
        <v>1003.7429999999999</v>
      </c>
      <c r="X5" s="88">
        <v>72</v>
      </c>
      <c r="Z5" s="137" t="s">
        <v>124</v>
      </c>
      <c r="AA5" s="137">
        <f>105+33</f>
        <v>138</v>
      </c>
    </row>
    <row r="6" spans="4:35" ht="33" x14ac:dyDescent="0.25">
      <c r="Q6" s="56"/>
      <c r="R6" s="56"/>
      <c r="S6" s="56"/>
      <c r="T6" s="88">
        <v>2</v>
      </c>
      <c r="U6" s="88" t="s">
        <v>52</v>
      </c>
      <c r="V6" s="97">
        <v>58.35</v>
      </c>
      <c r="W6" s="89">
        <f t="shared" ref="W6:W7" si="0">V6*10.764</f>
        <v>628.07939999999996</v>
      </c>
      <c r="X6" s="88">
        <v>105</v>
      </c>
      <c r="Z6" s="137" t="s">
        <v>25</v>
      </c>
      <c r="AA6" s="137">
        <v>72</v>
      </c>
    </row>
    <row r="7" spans="4:35" ht="33" x14ac:dyDescent="0.25">
      <c r="Q7" s="56"/>
      <c r="R7" s="56"/>
      <c r="S7" s="56"/>
      <c r="T7" s="88">
        <v>3</v>
      </c>
      <c r="U7" s="88" t="s">
        <v>52</v>
      </c>
      <c r="V7" s="97">
        <v>66.849999999999994</v>
      </c>
      <c r="W7" s="89">
        <f t="shared" si="0"/>
        <v>719.57339999999988</v>
      </c>
      <c r="X7" s="88">
        <v>33</v>
      </c>
      <c r="Z7" s="137"/>
      <c r="AA7" s="137">
        <f>SUM(AA5:AA6)</f>
        <v>210</v>
      </c>
    </row>
    <row r="8" spans="4:35" ht="17.25" thickBot="1" x14ac:dyDescent="0.3">
      <c r="Q8" s="56"/>
      <c r="R8" s="56"/>
      <c r="S8" s="56"/>
      <c r="T8" s="61"/>
      <c r="U8" s="90"/>
      <c r="V8" s="91"/>
      <c r="W8" s="62"/>
      <c r="X8" s="92">
        <f>SUM(X5:X7)</f>
        <v>210</v>
      </c>
    </row>
    <row r="9" spans="4:35" ht="17.25" thickBot="1" x14ac:dyDescent="0.3">
      <c r="Q9" s="56"/>
      <c r="R9" s="56"/>
      <c r="S9" s="56"/>
      <c r="T9" s="57"/>
      <c r="U9" s="56"/>
      <c r="V9" s="58"/>
      <c r="W9" s="34"/>
      <c r="X9" s="60"/>
      <c r="AD9" s="17"/>
      <c r="AE9" s="17"/>
      <c r="AF9" s="17"/>
      <c r="AG9" s="3"/>
      <c r="AH9" s="17"/>
      <c r="AI9" s="17"/>
    </row>
    <row r="10" spans="4:35" ht="17.25" thickBot="1" x14ac:dyDescent="0.3">
      <c r="Q10" s="46"/>
      <c r="R10" s="46"/>
      <c r="S10" s="46"/>
      <c r="T10" s="56"/>
      <c r="U10" s="56"/>
      <c r="V10" s="58"/>
      <c r="W10" s="34"/>
      <c r="X10" s="42"/>
      <c r="Y10" s="35"/>
      <c r="Z10" s="35"/>
      <c r="AA10" s="35"/>
      <c r="AB10" s="35"/>
      <c r="AC10" s="35"/>
      <c r="AD10" s="17"/>
      <c r="AE10" s="17"/>
      <c r="AF10" s="17"/>
      <c r="AG10" s="3"/>
      <c r="AH10" s="17"/>
      <c r="AI10" s="17"/>
    </row>
    <row r="11" spans="4:35" ht="17.25" thickBot="1" x14ac:dyDescent="0.3">
      <c r="T11" s="58"/>
      <c r="U11" s="58"/>
      <c r="V11" s="58"/>
      <c r="W11" s="34"/>
      <c r="X11" s="42"/>
      <c r="Y11" s="36"/>
      <c r="Z11" s="36"/>
      <c r="AA11" s="36"/>
      <c r="AB11" s="37"/>
      <c r="AC11" s="36"/>
      <c r="AD11" s="17"/>
      <c r="AE11" s="17"/>
      <c r="AF11" s="17"/>
      <c r="AG11" s="3"/>
      <c r="AH11" s="17"/>
      <c r="AI11" s="17"/>
    </row>
    <row r="12" spans="4:35" ht="17.25" thickBot="1" x14ac:dyDescent="0.3">
      <c r="T12" s="58"/>
      <c r="U12" s="58"/>
      <c r="V12" s="58"/>
      <c r="W12" s="34"/>
      <c r="X12" s="42"/>
      <c r="Y12" s="36"/>
      <c r="Z12" s="36"/>
      <c r="AA12" s="36"/>
      <c r="AB12" s="37"/>
      <c r="AC12" s="36"/>
      <c r="AD12" s="17"/>
      <c r="AE12" s="17"/>
      <c r="AF12" s="17"/>
      <c r="AG12" s="3"/>
      <c r="AH12" s="17"/>
      <c r="AI12" s="17"/>
    </row>
    <row r="13" spans="4:35" ht="17.25" thickBot="1" x14ac:dyDescent="0.3">
      <c r="T13" s="58"/>
      <c r="U13" s="58"/>
      <c r="V13" s="58"/>
      <c r="W13" s="34"/>
      <c r="X13" s="42"/>
      <c r="Y13" s="36"/>
      <c r="Z13" s="36"/>
      <c r="AA13" s="36"/>
      <c r="AB13" s="37"/>
      <c r="AC13" s="36"/>
      <c r="AD13" s="17"/>
      <c r="AE13" s="17"/>
      <c r="AF13" s="17"/>
      <c r="AG13" s="3"/>
      <c r="AH13" s="17"/>
      <c r="AI13" s="17"/>
    </row>
    <row r="14" spans="4:35" ht="17.25" thickBot="1" x14ac:dyDescent="0.3">
      <c r="T14" s="58"/>
      <c r="U14" s="58"/>
      <c r="V14" s="58"/>
      <c r="W14" s="34"/>
      <c r="X14" s="42"/>
      <c r="Y14" s="36"/>
      <c r="Z14" s="36"/>
      <c r="AA14" s="107" t="s">
        <v>64</v>
      </c>
      <c r="AB14" s="108">
        <f>X8+X20+X31</f>
        <v>601</v>
      </c>
      <c r="AC14" s="36"/>
      <c r="AD14" s="17"/>
      <c r="AE14" s="17"/>
      <c r="AF14" s="17"/>
      <c r="AG14" s="3"/>
      <c r="AH14" s="17"/>
      <c r="AI14" s="17"/>
    </row>
    <row r="15" spans="4:35" ht="17.25" thickBot="1" x14ac:dyDescent="0.3">
      <c r="T15" s="58"/>
      <c r="U15" s="58"/>
      <c r="V15" s="58"/>
      <c r="W15" s="34"/>
      <c r="X15" s="42"/>
      <c r="Y15" s="36"/>
      <c r="Z15" s="36"/>
      <c r="AA15" s="36"/>
      <c r="AB15" s="37"/>
      <c r="AC15" s="36"/>
      <c r="AD15" s="17"/>
      <c r="AE15" s="17"/>
      <c r="AF15" s="17"/>
      <c r="AG15" s="3"/>
      <c r="AH15" s="17"/>
      <c r="AI15" s="17"/>
    </row>
    <row r="16" spans="4:35" ht="17.25" thickBot="1" x14ac:dyDescent="0.3">
      <c r="T16" s="58"/>
      <c r="U16" s="58"/>
      <c r="V16" s="59"/>
      <c r="W16" s="59"/>
      <c r="X16" s="59"/>
      <c r="Y16" s="41"/>
      <c r="Z16" s="41"/>
      <c r="AA16" s="36"/>
      <c r="AB16" s="37"/>
      <c r="AC16" s="36"/>
      <c r="AD16" s="17"/>
      <c r="AE16" s="17"/>
      <c r="AF16" s="17"/>
      <c r="AG16" s="3"/>
      <c r="AH16" s="17"/>
      <c r="AI16" s="17"/>
    </row>
    <row r="17" spans="20:35" ht="33.75" thickBot="1" x14ac:dyDescent="0.3">
      <c r="T17" s="75">
        <v>1</v>
      </c>
      <c r="U17" s="76" t="s">
        <v>51</v>
      </c>
      <c r="V17" s="98">
        <v>82.15</v>
      </c>
      <c r="W17" s="77">
        <f>V17*10.764</f>
        <v>884.26260000000002</v>
      </c>
      <c r="X17" s="78">
        <v>80</v>
      </c>
      <c r="AA17" s="36"/>
      <c r="AB17" s="37"/>
      <c r="AC17" s="36"/>
      <c r="AD17" s="17"/>
      <c r="AE17" s="17"/>
      <c r="AF17" s="17"/>
      <c r="AG17" s="3"/>
      <c r="AH17" s="17"/>
      <c r="AI17" s="17"/>
    </row>
    <row r="18" spans="20:35" ht="33.75" thickBot="1" x14ac:dyDescent="0.3">
      <c r="T18" s="79">
        <v>2</v>
      </c>
      <c r="U18" s="80" t="s">
        <v>52</v>
      </c>
      <c r="V18" s="99">
        <v>53.36</v>
      </c>
      <c r="W18" s="77">
        <f t="shared" ref="W18:W19" si="1">V18*10.764</f>
        <v>574.36703999999997</v>
      </c>
      <c r="X18" s="81">
        <v>64</v>
      </c>
      <c r="AA18" s="36"/>
      <c r="AB18" s="37"/>
      <c r="AC18" s="36"/>
      <c r="AD18" s="17"/>
      <c r="AE18" s="17"/>
      <c r="AF18" s="17"/>
      <c r="AG18" s="3"/>
      <c r="AH18" s="17"/>
      <c r="AI18" s="17"/>
    </row>
    <row r="19" spans="20:35" ht="33.75" thickBot="1" x14ac:dyDescent="0.3">
      <c r="T19" s="82">
        <v>3</v>
      </c>
      <c r="U19" s="83" t="s">
        <v>18</v>
      </c>
      <c r="V19" s="100">
        <v>37.909999999999997</v>
      </c>
      <c r="W19" s="77">
        <f t="shared" si="1"/>
        <v>408.06323999999995</v>
      </c>
      <c r="X19" s="84">
        <v>71</v>
      </c>
      <c r="AA19" s="36"/>
      <c r="AB19" s="37"/>
      <c r="AC19" s="36"/>
      <c r="AD19" s="17"/>
      <c r="AE19" s="17"/>
      <c r="AF19" s="17"/>
      <c r="AG19" s="3"/>
      <c r="AH19" s="17"/>
      <c r="AI19" s="17"/>
    </row>
    <row r="20" spans="20:35" ht="17.25" thickBot="1" x14ac:dyDescent="0.3">
      <c r="T20" s="85"/>
      <c r="U20" s="65"/>
      <c r="V20" s="86"/>
      <c r="W20" s="86"/>
      <c r="X20" s="87">
        <f>SUM(X17:X19)</f>
        <v>215</v>
      </c>
      <c r="AA20" s="36"/>
      <c r="AB20" s="37"/>
      <c r="AC20" s="36"/>
      <c r="AD20" s="17"/>
      <c r="AE20" s="17"/>
      <c r="AF20" s="17"/>
      <c r="AG20" s="3"/>
      <c r="AH20" s="17"/>
      <c r="AI20" s="17"/>
    </row>
    <row r="21" spans="20:35" ht="17.25" thickBot="1" x14ac:dyDescent="0.3">
      <c r="T21" s="43"/>
      <c r="U21" s="43"/>
      <c r="V21" s="43"/>
      <c r="W21" s="34"/>
      <c r="X21" s="43"/>
      <c r="Y21" s="36"/>
      <c r="Z21" s="36"/>
      <c r="AA21" s="36"/>
      <c r="AB21" s="37"/>
      <c r="AC21" s="36"/>
      <c r="AD21" s="17"/>
      <c r="AE21" s="17"/>
      <c r="AF21" s="17"/>
      <c r="AG21" s="2"/>
      <c r="AH21" s="38"/>
      <c r="AI21" s="17"/>
    </row>
    <row r="22" spans="20:35" ht="17.25" thickBot="1" x14ac:dyDescent="0.3">
      <c r="T22" s="33"/>
      <c r="U22" s="33"/>
      <c r="V22" s="33"/>
      <c r="W22" s="34"/>
      <c r="X22" s="33"/>
      <c r="Y22" s="36"/>
      <c r="Z22" s="36"/>
      <c r="AA22" s="36"/>
      <c r="AB22" s="37"/>
      <c r="AC22" s="36"/>
      <c r="AD22" s="17"/>
      <c r="AE22" s="17"/>
      <c r="AF22" s="17"/>
      <c r="AG22" s="3"/>
      <c r="AH22" s="39"/>
      <c r="AI22" s="17"/>
    </row>
    <row r="23" spans="20:35" ht="17.25" thickBot="1" x14ac:dyDescent="0.3">
      <c r="T23" s="33"/>
      <c r="U23" s="33"/>
      <c r="V23" s="33"/>
      <c r="W23" s="34"/>
      <c r="X23" s="33"/>
      <c r="Y23" s="36"/>
      <c r="Z23" s="36"/>
      <c r="AA23" s="36"/>
      <c r="AB23" s="37"/>
      <c r="AC23" s="36"/>
    </row>
    <row r="24" spans="20:35" ht="17.25" thickBot="1" x14ac:dyDescent="0.3">
      <c r="T24" s="33"/>
      <c r="U24" s="33"/>
      <c r="V24" s="33"/>
      <c r="W24" s="34"/>
      <c r="X24" s="33"/>
    </row>
    <row r="25" spans="20:35" ht="17.25" thickBot="1" x14ac:dyDescent="0.3">
      <c r="T25" s="33"/>
      <c r="U25" s="33"/>
      <c r="V25" s="33"/>
      <c r="W25" s="34"/>
      <c r="X25" s="33"/>
    </row>
    <row r="26" spans="20:35" ht="17.25" thickBot="1" x14ac:dyDescent="0.3">
      <c r="T26" s="33"/>
      <c r="U26" s="33"/>
      <c r="V26" s="33"/>
      <c r="W26" s="34"/>
      <c r="X26" s="33"/>
    </row>
    <row r="27" spans="20:35" ht="17.25" thickBot="1" x14ac:dyDescent="0.3">
      <c r="T27" s="63"/>
      <c r="U27" s="63"/>
      <c r="V27" s="63"/>
      <c r="W27" s="34"/>
      <c r="X27" s="63"/>
    </row>
    <row r="28" spans="20:35" ht="33" x14ac:dyDescent="0.25">
      <c r="T28" s="66">
        <v>1</v>
      </c>
      <c r="U28" s="67" t="s">
        <v>53</v>
      </c>
      <c r="V28" s="67">
        <v>137.71</v>
      </c>
      <c r="W28" s="64">
        <f>V28*10.764</f>
        <v>1482.31044</v>
      </c>
      <c r="X28" s="68">
        <v>34</v>
      </c>
    </row>
    <row r="29" spans="20:35" ht="33" x14ac:dyDescent="0.25">
      <c r="T29" s="69">
        <v>2</v>
      </c>
      <c r="U29" s="70" t="s">
        <v>52</v>
      </c>
      <c r="V29" s="70">
        <v>67.180000000000007</v>
      </c>
      <c r="W29" s="93">
        <f t="shared" ref="W29:W30" si="2">V29*10.764</f>
        <v>723.12552000000005</v>
      </c>
      <c r="X29" s="71">
        <v>66</v>
      </c>
    </row>
    <row r="30" spans="20:35" ht="33" x14ac:dyDescent="0.25">
      <c r="T30" s="72">
        <v>3</v>
      </c>
      <c r="U30" s="73" t="s">
        <v>52</v>
      </c>
      <c r="V30" s="73">
        <v>70.290000000000006</v>
      </c>
      <c r="W30" s="93">
        <f t="shared" si="2"/>
        <v>756.60156000000006</v>
      </c>
      <c r="X30" s="74">
        <v>76</v>
      </c>
    </row>
    <row r="31" spans="20:35" ht="15.75" thickBot="1" x14ac:dyDescent="0.3">
      <c r="T31" s="94"/>
      <c r="U31" s="95"/>
      <c r="V31" s="95"/>
      <c r="W31" s="95"/>
      <c r="X31" s="96">
        <f>SUM(X28:X30)</f>
        <v>176</v>
      </c>
    </row>
    <row r="40" spans="4:30" ht="15.75" thickBot="1" x14ac:dyDescent="0.3"/>
    <row r="41" spans="4:30" ht="19.5" thickBot="1" x14ac:dyDescent="0.35">
      <c r="D41" s="40"/>
      <c r="T41" s="36"/>
      <c r="U41" s="36"/>
      <c r="V41" s="36"/>
      <c r="W41" s="36"/>
      <c r="X41" s="36"/>
    </row>
    <row r="42" spans="4:30" ht="17.25" thickBot="1" x14ac:dyDescent="0.3">
      <c r="T42" s="36"/>
      <c r="U42" s="36"/>
      <c r="V42" s="36"/>
      <c r="W42" s="36"/>
      <c r="X42" s="36"/>
    </row>
    <row r="43" spans="4:30" ht="17.25" thickBot="1" x14ac:dyDescent="0.3">
      <c r="T43" s="36"/>
      <c r="U43" s="36"/>
      <c r="V43" s="36"/>
      <c r="W43" s="36"/>
      <c r="X43" s="36"/>
    </row>
    <row r="45" spans="4:30" ht="15.75" thickBot="1" x14ac:dyDescent="0.3"/>
    <row r="46" spans="4:30" ht="17.25" thickBot="1" x14ac:dyDescent="0.3">
      <c r="Z46" s="41"/>
      <c r="AA46" s="41"/>
      <c r="AB46" s="41"/>
      <c r="AC46" s="41"/>
      <c r="AD46" s="41"/>
    </row>
    <row r="47" spans="4:30" ht="17.25" thickBot="1" x14ac:dyDescent="0.3">
      <c r="Z47" s="36"/>
      <c r="AA47" s="36"/>
      <c r="AB47" s="36"/>
      <c r="AC47" s="37"/>
      <c r="AD47" s="36"/>
    </row>
    <row r="48" spans="4:30" ht="17.25" thickBot="1" x14ac:dyDescent="0.3">
      <c r="Z48" s="36"/>
      <c r="AA48" s="36"/>
      <c r="AB48" s="36"/>
      <c r="AC48" s="37"/>
      <c r="AD48" s="36"/>
    </row>
    <row r="49" spans="26:30" ht="17.25" thickBot="1" x14ac:dyDescent="0.3">
      <c r="Z49" s="36"/>
      <c r="AA49" s="36"/>
      <c r="AB49" s="36"/>
      <c r="AC49" s="37"/>
      <c r="AD49" s="36"/>
    </row>
    <row r="50" spans="26:30" ht="17.25" thickBot="1" x14ac:dyDescent="0.3">
      <c r="Z50" s="36"/>
      <c r="AA50" s="36"/>
      <c r="AB50" s="36"/>
      <c r="AC50" s="37"/>
      <c r="AD50" s="36"/>
    </row>
    <row r="51" spans="26:30" ht="17.25" thickBot="1" x14ac:dyDescent="0.3">
      <c r="Z51" s="36"/>
      <c r="AA51" s="36"/>
      <c r="AB51" s="36"/>
      <c r="AC51" s="37"/>
      <c r="AD51" s="36"/>
    </row>
    <row r="52" spans="26:30" ht="17.25" thickBot="1" x14ac:dyDescent="0.3">
      <c r="Z52" s="36"/>
      <c r="AA52" s="36"/>
      <c r="AB52" s="36"/>
      <c r="AC52" s="37"/>
      <c r="AD52" s="36"/>
    </row>
    <row r="53" spans="26:30" ht="17.25" thickBot="1" x14ac:dyDescent="0.3">
      <c r="Z53" s="36"/>
      <c r="AA53" s="36"/>
      <c r="AB53" s="36"/>
      <c r="AC53" s="37"/>
      <c r="AD53" s="36"/>
    </row>
    <row r="54" spans="26:30" ht="17.25" thickBot="1" x14ac:dyDescent="0.3">
      <c r="Z54" s="36"/>
      <c r="AA54" s="36"/>
      <c r="AB54" s="36"/>
      <c r="AC54" s="37"/>
      <c r="AD54" s="36"/>
    </row>
    <row r="55" spans="26:30" ht="17.25" thickBot="1" x14ac:dyDescent="0.3">
      <c r="Z55" s="36"/>
      <c r="AA55" s="36"/>
      <c r="AB55" s="36"/>
      <c r="AC55" s="37"/>
      <c r="AD55" s="36"/>
    </row>
    <row r="56" spans="26:30" ht="17.25" thickBot="1" x14ac:dyDescent="0.3">
      <c r="Z56" s="36"/>
      <c r="AA56" s="36"/>
      <c r="AB56" s="36"/>
      <c r="AC56" s="37"/>
      <c r="AD56" s="36"/>
    </row>
    <row r="57" spans="26:30" ht="17.25" thickBot="1" x14ac:dyDescent="0.3">
      <c r="Z57" s="36"/>
      <c r="AA57" s="36"/>
      <c r="AB57" s="36"/>
      <c r="AC57" s="37"/>
      <c r="AD57" s="36"/>
    </row>
    <row r="58" spans="26:30" ht="17.25" thickBot="1" x14ac:dyDescent="0.3">
      <c r="Z58" s="36"/>
      <c r="AA58" s="36"/>
      <c r="AB58" s="36"/>
      <c r="AC58" s="37"/>
      <c r="AD58" s="36"/>
    </row>
    <row r="59" spans="26:30" ht="17.25" thickBot="1" x14ac:dyDescent="0.3">
      <c r="Z59" s="36"/>
      <c r="AA59" s="36"/>
      <c r="AB59" s="36"/>
      <c r="AC59" s="37"/>
      <c r="AD59" s="36"/>
    </row>
    <row r="60" spans="26:30" ht="17.25" thickBot="1" x14ac:dyDescent="0.3">
      <c r="Z60" s="36"/>
      <c r="AA60" s="36"/>
      <c r="AB60" s="36"/>
      <c r="AC60" s="37"/>
      <c r="AD60" s="36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152"/>
  <sheetViews>
    <sheetView topLeftCell="G28" zoomScale="130" zoomScaleNormal="130" workbookViewId="0">
      <selection activeCell="K40" sqref="K40:K41"/>
    </sheetView>
  </sheetViews>
  <sheetFormatPr defaultRowHeight="15" x14ac:dyDescent="0.25"/>
  <cols>
    <col min="1" max="1" width="12.28515625" style="16" customWidth="1"/>
    <col min="2" max="3" width="9.140625" style="16"/>
    <col min="4" max="5" width="10.85546875" style="16" customWidth="1"/>
    <col min="6" max="7" width="11.140625" style="16" customWidth="1"/>
    <col min="8" max="9" width="9.140625" style="16"/>
    <col min="10" max="10" width="11.5703125" style="16" customWidth="1"/>
    <col min="11" max="11" width="5.5703125" style="16" customWidth="1"/>
    <col min="12" max="13" width="11.28515625" style="16" customWidth="1"/>
    <col min="14" max="15" width="11" style="16" customWidth="1"/>
    <col min="16" max="16" width="10" style="16" customWidth="1"/>
    <col min="17" max="17" width="13.7109375" style="16" customWidth="1"/>
    <col min="18" max="23" width="9.140625" style="16"/>
  </cols>
  <sheetData>
    <row r="1" spans="1:23" x14ac:dyDescent="0.25">
      <c r="A1" s="48" t="s">
        <v>22</v>
      </c>
      <c r="J1" s="48" t="s">
        <v>27</v>
      </c>
      <c r="Q1" s="48" t="s">
        <v>28</v>
      </c>
    </row>
    <row r="2" spans="1:23" x14ac:dyDescent="0.25">
      <c r="A2" s="129" t="s">
        <v>54</v>
      </c>
      <c r="B2" s="129" t="s">
        <v>55</v>
      </c>
      <c r="C2" s="129" t="s">
        <v>56</v>
      </c>
      <c r="D2" s="129" t="s">
        <v>58</v>
      </c>
      <c r="E2" s="129"/>
      <c r="F2" s="129" t="s">
        <v>57</v>
      </c>
      <c r="G2" s="129"/>
      <c r="H2" s="129" t="s">
        <v>59</v>
      </c>
      <c r="I2" s="129" t="s">
        <v>60</v>
      </c>
      <c r="J2" s="130" t="s">
        <v>54</v>
      </c>
      <c r="K2" s="130" t="s">
        <v>55</v>
      </c>
      <c r="L2" s="130" t="s">
        <v>56</v>
      </c>
      <c r="M2" s="130" t="s">
        <v>58</v>
      </c>
      <c r="N2" s="130" t="s">
        <v>57</v>
      </c>
      <c r="O2" s="130" t="s">
        <v>59</v>
      </c>
      <c r="P2" s="130" t="s">
        <v>60</v>
      </c>
      <c r="Q2" s="131" t="s">
        <v>54</v>
      </c>
      <c r="R2" s="131" t="s">
        <v>55</v>
      </c>
      <c r="S2" s="131" t="s">
        <v>56</v>
      </c>
      <c r="T2" s="131" t="s">
        <v>58</v>
      </c>
      <c r="U2" s="131" t="s">
        <v>57</v>
      </c>
      <c r="V2" s="131" t="s">
        <v>59</v>
      </c>
      <c r="W2" s="131" t="s">
        <v>60</v>
      </c>
    </row>
    <row r="3" spans="1:23" x14ac:dyDescent="0.25">
      <c r="A3" s="140" t="s">
        <v>23</v>
      </c>
      <c r="B3" s="140"/>
      <c r="C3" s="140"/>
      <c r="D3" s="140"/>
      <c r="E3" s="140"/>
      <c r="F3" s="140"/>
      <c r="G3" s="140"/>
      <c r="H3" s="140"/>
      <c r="I3" s="140"/>
      <c r="J3" s="141" t="s">
        <v>23</v>
      </c>
      <c r="K3" s="141"/>
      <c r="L3" s="141"/>
      <c r="M3" s="141"/>
      <c r="N3" s="141"/>
      <c r="O3" s="141"/>
      <c r="P3" s="141"/>
      <c r="Q3" s="142" t="s">
        <v>23</v>
      </c>
      <c r="R3" s="143"/>
      <c r="S3" s="143"/>
      <c r="T3" s="143"/>
      <c r="U3" s="143"/>
      <c r="V3" s="143"/>
      <c r="W3" s="143"/>
    </row>
    <row r="4" spans="1:23" x14ac:dyDescent="0.25">
      <c r="A4" s="49">
        <v>0</v>
      </c>
      <c r="B4" s="49"/>
      <c r="C4" s="49"/>
      <c r="D4" s="49"/>
      <c r="E4" s="49"/>
      <c r="F4" s="49"/>
      <c r="G4" s="49"/>
      <c r="H4" s="49"/>
      <c r="I4" s="49"/>
      <c r="J4" s="52" t="s">
        <v>24</v>
      </c>
      <c r="K4" s="52">
        <v>1</v>
      </c>
      <c r="L4" s="52" t="s">
        <v>25</v>
      </c>
      <c r="M4" s="52">
        <v>82.15</v>
      </c>
      <c r="N4" s="103">
        <v>4.6100000000000003</v>
      </c>
      <c r="O4" s="103">
        <f>M4+N4</f>
        <v>86.76</v>
      </c>
      <c r="P4" s="103">
        <f>O4*10.764</f>
        <v>933.88463999999999</v>
      </c>
      <c r="Q4" s="54" t="s">
        <v>29</v>
      </c>
      <c r="R4" s="54">
        <v>3</v>
      </c>
      <c r="S4" s="54" t="s">
        <v>26</v>
      </c>
      <c r="T4" s="54">
        <v>70.290000000000006</v>
      </c>
      <c r="U4" s="54">
        <v>4.6100000000000003</v>
      </c>
      <c r="V4" s="54">
        <f>T4+U4</f>
        <v>74.900000000000006</v>
      </c>
      <c r="W4" s="106">
        <f>V4*10.764</f>
        <v>806.22360000000003</v>
      </c>
    </row>
    <row r="5" spans="1:23" x14ac:dyDescent="0.25">
      <c r="A5" s="104"/>
      <c r="B5" s="104"/>
      <c r="C5" s="104"/>
      <c r="D5" s="104"/>
      <c r="E5" s="104"/>
      <c r="F5" s="104"/>
      <c r="G5" s="104"/>
      <c r="H5" s="104"/>
      <c r="I5" s="104"/>
      <c r="J5" s="52"/>
      <c r="K5" s="52">
        <v>2</v>
      </c>
      <c r="L5" s="52" t="s">
        <v>25</v>
      </c>
      <c r="M5" s="52">
        <v>82.15</v>
      </c>
      <c r="N5" s="103">
        <v>4.6100000000000003</v>
      </c>
      <c r="O5" s="103">
        <f t="shared" ref="O5:O6" si="0">M5+N5</f>
        <v>86.76</v>
      </c>
      <c r="P5" s="103">
        <f t="shared" ref="P5:P6" si="1">O5*10.764</f>
        <v>933.88463999999999</v>
      </c>
      <c r="Q5" s="105"/>
      <c r="R5" s="54">
        <v>4</v>
      </c>
      <c r="S5" s="54" t="s">
        <v>26</v>
      </c>
      <c r="T5" s="54">
        <v>67.180000000000007</v>
      </c>
      <c r="U5" s="54">
        <v>4.6100000000000003</v>
      </c>
      <c r="V5" s="54">
        <f>T5+U5</f>
        <v>71.790000000000006</v>
      </c>
      <c r="W5" s="106">
        <f>V5*10.764</f>
        <v>772.74756000000002</v>
      </c>
    </row>
    <row r="6" spans="1:23" x14ac:dyDescent="0.25">
      <c r="A6" s="49"/>
      <c r="B6" s="49"/>
      <c r="C6" s="49"/>
      <c r="D6" s="49"/>
      <c r="E6" s="49"/>
      <c r="F6" s="49"/>
      <c r="G6" s="49"/>
      <c r="H6" s="49"/>
      <c r="I6" s="49"/>
      <c r="J6" s="52"/>
      <c r="K6" s="52">
        <v>3</v>
      </c>
      <c r="L6" s="52" t="s">
        <v>26</v>
      </c>
      <c r="M6" s="52">
        <v>53.36</v>
      </c>
      <c r="N6" s="103">
        <v>2.36</v>
      </c>
      <c r="O6" s="103">
        <f t="shared" si="0"/>
        <v>55.72</v>
      </c>
      <c r="P6" s="103">
        <f t="shared" si="1"/>
        <v>599.77008000000001</v>
      </c>
      <c r="Q6" s="54"/>
      <c r="R6" s="54"/>
      <c r="S6" s="54" t="s">
        <v>30</v>
      </c>
      <c r="T6" s="54"/>
      <c r="U6" s="54"/>
      <c r="V6" s="54"/>
      <c r="W6" s="54"/>
    </row>
    <row r="7" spans="1:23" x14ac:dyDescent="0.25">
      <c r="A7" s="49"/>
      <c r="B7" s="49"/>
      <c r="C7" s="49"/>
      <c r="D7" s="49"/>
      <c r="E7" s="49"/>
      <c r="F7" s="49"/>
      <c r="G7" s="49"/>
      <c r="H7" s="49"/>
      <c r="I7" s="49"/>
      <c r="J7" s="53"/>
      <c r="K7" s="53"/>
      <c r="L7" s="52"/>
      <c r="M7" s="52"/>
      <c r="N7" s="102"/>
      <c r="O7" s="52"/>
      <c r="P7" s="52"/>
      <c r="Q7" s="54"/>
      <c r="R7" s="54"/>
      <c r="S7" s="54"/>
      <c r="T7" s="54"/>
      <c r="U7" s="54"/>
      <c r="V7" s="54"/>
      <c r="W7" s="54"/>
    </row>
    <row r="8" spans="1:23" x14ac:dyDescent="0.25">
      <c r="A8" s="140" t="s">
        <v>31</v>
      </c>
      <c r="B8" s="140"/>
      <c r="C8" s="140"/>
      <c r="D8" s="140"/>
      <c r="E8" s="140"/>
      <c r="F8" s="140"/>
      <c r="G8" s="140"/>
      <c r="H8" s="140"/>
      <c r="I8" s="140"/>
      <c r="J8" s="141" t="s">
        <v>31</v>
      </c>
      <c r="K8" s="141"/>
      <c r="L8" s="141"/>
      <c r="M8" s="141"/>
      <c r="N8" s="141"/>
      <c r="O8" s="141"/>
      <c r="P8" s="141"/>
      <c r="Q8" s="144" t="s">
        <v>31</v>
      </c>
      <c r="R8" s="145"/>
      <c r="S8" s="145"/>
      <c r="T8" s="145"/>
      <c r="U8" s="145"/>
      <c r="V8" s="145"/>
      <c r="W8" s="146"/>
    </row>
    <row r="9" spans="1:23" x14ac:dyDescent="0.25">
      <c r="A9" s="49" t="s">
        <v>32</v>
      </c>
      <c r="B9" s="49">
        <v>4</v>
      </c>
      <c r="C9" s="49" t="s">
        <v>26</v>
      </c>
      <c r="D9" s="49">
        <v>58.35</v>
      </c>
      <c r="E9" s="50">
        <f>D9*10.764</f>
        <v>628.07939999999996</v>
      </c>
      <c r="F9" s="49">
        <v>2.34</v>
      </c>
      <c r="G9" s="50">
        <f t="shared" ref="G9:G10" si="2">F9*10.764</f>
        <v>25.187759999999997</v>
      </c>
      <c r="H9" s="101">
        <f>D9+F9</f>
        <v>60.69</v>
      </c>
      <c r="I9" s="101">
        <f>H9*10.764</f>
        <v>653.26715999999999</v>
      </c>
      <c r="J9" s="52" t="s">
        <v>33</v>
      </c>
      <c r="K9" s="52">
        <v>1</v>
      </c>
      <c r="L9" s="52" t="s">
        <v>25</v>
      </c>
      <c r="M9" s="52">
        <v>82.15</v>
      </c>
      <c r="N9" s="103">
        <v>4.6100000000000003</v>
      </c>
      <c r="O9" s="103">
        <f>M9+N9</f>
        <v>86.76</v>
      </c>
      <c r="P9" s="103">
        <f>O9*10.764</f>
        <v>933.88463999999999</v>
      </c>
      <c r="Q9" s="54" t="s">
        <v>29</v>
      </c>
      <c r="R9" s="54">
        <v>3</v>
      </c>
      <c r="S9" s="54" t="s">
        <v>26</v>
      </c>
      <c r="T9" s="54">
        <v>70.290000000000006</v>
      </c>
      <c r="U9" s="54">
        <v>4.6100000000000003</v>
      </c>
      <c r="V9" s="54">
        <f>T9+U9</f>
        <v>74.900000000000006</v>
      </c>
      <c r="W9" s="106">
        <f>V9*10.764</f>
        <v>806.22360000000003</v>
      </c>
    </row>
    <row r="10" spans="1:23" x14ac:dyDescent="0.25">
      <c r="A10" s="49"/>
      <c r="B10" s="49">
        <v>5</v>
      </c>
      <c r="C10" s="49" t="s">
        <v>26</v>
      </c>
      <c r="D10" s="49">
        <v>58.35</v>
      </c>
      <c r="E10" s="50">
        <f>D10*10.764</f>
        <v>628.07939999999996</v>
      </c>
      <c r="F10" s="49">
        <v>2.34</v>
      </c>
      <c r="G10" s="50">
        <f t="shared" si="2"/>
        <v>25.187759999999997</v>
      </c>
      <c r="H10" s="101">
        <f>D10+F10</f>
        <v>60.69</v>
      </c>
      <c r="I10" s="101">
        <f>H10*10.764</f>
        <v>653.26715999999999</v>
      </c>
      <c r="J10" s="52"/>
      <c r="K10" s="52">
        <v>2</v>
      </c>
      <c r="L10" s="52" t="s">
        <v>25</v>
      </c>
      <c r="M10" s="52">
        <v>82.15</v>
      </c>
      <c r="N10" s="103">
        <v>4.6100000000000003</v>
      </c>
      <c r="O10" s="103">
        <f t="shared" ref="O10:O12" si="3">M10+N10</f>
        <v>86.76</v>
      </c>
      <c r="P10" s="103">
        <f t="shared" ref="P10:P12" si="4">O10*10.764</f>
        <v>933.88463999999999</v>
      </c>
      <c r="Q10" s="54"/>
      <c r="R10" s="54">
        <v>4</v>
      </c>
      <c r="S10" s="54" t="s">
        <v>26</v>
      </c>
      <c r="T10" s="54">
        <v>67.180000000000007</v>
      </c>
      <c r="U10" s="54">
        <v>4.6100000000000003</v>
      </c>
      <c r="V10" s="54">
        <f>T10+U10</f>
        <v>71.790000000000006</v>
      </c>
      <c r="W10" s="106">
        <f>V10*10.764</f>
        <v>772.74756000000002</v>
      </c>
    </row>
    <row r="11" spans="1:23" x14ac:dyDescent="0.25">
      <c r="A11" s="49"/>
      <c r="B11" s="49"/>
      <c r="C11" s="49"/>
      <c r="D11" s="49"/>
      <c r="E11" s="49"/>
      <c r="F11" s="49"/>
      <c r="G11" s="49"/>
      <c r="H11" s="50"/>
      <c r="I11" s="49"/>
      <c r="J11" s="52"/>
      <c r="K11" s="52">
        <v>3</v>
      </c>
      <c r="L11" s="52" t="s">
        <v>26</v>
      </c>
      <c r="M11" s="52">
        <v>53.36</v>
      </c>
      <c r="N11" s="103">
        <v>2.36</v>
      </c>
      <c r="O11" s="103">
        <f t="shared" si="3"/>
        <v>55.72</v>
      </c>
      <c r="P11" s="103">
        <f t="shared" si="4"/>
        <v>599.77008000000001</v>
      </c>
      <c r="Q11" s="54"/>
      <c r="R11" s="54"/>
      <c r="S11" s="54"/>
      <c r="T11" s="54"/>
      <c r="U11" s="54"/>
      <c r="V11" s="54"/>
      <c r="W11" s="54"/>
    </row>
    <row r="12" spans="1:23" x14ac:dyDescent="0.25">
      <c r="A12" s="51"/>
      <c r="B12" s="51"/>
      <c r="C12" s="51"/>
      <c r="D12" s="51"/>
      <c r="E12" s="51"/>
      <c r="F12" s="51"/>
      <c r="G12" s="51"/>
      <c r="H12" s="51"/>
      <c r="I12" s="51"/>
      <c r="J12" s="53"/>
      <c r="K12" s="52">
        <v>6</v>
      </c>
      <c r="L12" s="52" t="s">
        <v>5</v>
      </c>
      <c r="M12" s="52">
        <v>37.909999999999997</v>
      </c>
      <c r="N12" s="103">
        <v>2.2599999999999998</v>
      </c>
      <c r="O12" s="103">
        <f t="shared" si="3"/>
        <v>40.169999999999995</v>
      </c>
      <c r="P12" s="103">
        <f t="shared" si="4"/>
        <v>432.38987999999989</v>
      </c>
      <c r="Q12" s="54"/>
      <c r="R12" s="54"/>
      <c r="S12" s="54"/>
      <c r="T12" s="54"/>
      <c r="U12" s="54"/>
      <c r="V12" s="54"/>
      <c r="W12" s="54"/>
    </row>
    <row r="13" spans="1:23" x14ac:dyDescent="0.25">
      <c r="A13" s="49"/>
      <c r="B13" s="49"/>
      <c r="C13" s="49"/>
      <c r="D13" s="49"/>
      <c r="E13" s="49"/>
      <c r="F13" s="49"/>
      <c r="G13" s="49"/>
      <c r="H13" s="49"/>
      <c r="I13" s="49"/>
      <c r="J13" s="52"/>
      <c r="K13" s="52"/>
      <c r="L13" s="52"/>
      <c r="M13" s="52"/>
      <c r="N13" s="52"/>
      <c r="O13" s="52"/>
      <c r="P13" s="52"/>
      <c r="Q13" s="54"/>
      <c r="R13" s="54"/>
      <c r="S13" s="54"/>
      <c r="T13" s="54"/>
      <c r="U13" s="54"/>
      <c r="V13" s="54"/>
      <c r="W13" s="54"/>
    </row>
    <row r="14" spans="1:23" x14ac:dyDescent="0.25">
      <c r="A14" s="140" t="s">
        <v>34</v>
      </c>
      <c r="B14" s="140"/>
      <c r="C14" s="140"/>
      <c r="D14" s="140"/>
      <c r="E14" s="140"/>
      <c r="F14" s="140"/>
      <c r="G14" s="140"/>
      <c r="H14" s="140"/>
      <c r="I14" s="140"/>
      <c r="J14" s="141" t="s">
        <v>34</v>
      </c>
      <c r="K14" s="141"/>
      <c r="L14" s="141"/>
      <c r="M14" s="141"/>
      <c r="N14" s="141"/>
      <c r="O14" s="141"/>
      <c r="P14" s="141"/>
      <c r="Q14" s="144" t="s">
        <v>34</v>
      </c>
      <c r="R14" s="145"/>
      <c r="S14" s="145"/>
      <c r="T14" s="145"/>
      <c r="U14" s="145"/>
      <c r="V14" s="145"/>
      <c r="W14" s="146"/>
    </row>
    <row r="15" spans="1:23" x14ac:dyDescent="0.25">
      <c r="A15" s="49" t="s">
        <v>35</v>
      </c>
      <c r="B15" s="49">
        <v>2</v>
      </c>
      <c r="C15" s="49" t="s">
        <v>25</v>
      </c>
      <c r="D15" s="49">
        <v>93.25</v>
      </c>
      <c r="E15" s="50">
        <f t="shared" ref="E15:E18" si="5">D15*10.764</f>
        <v>1003.7429999999999</v>
      </c>
      <c r="F15" s="49">
        <v>5.35</v>
      </c>
      <c r="G15" s="50">
        <f t="shared" ref="G15:G18" si="6">F15*10.764</f>
        <v>57.587399999999995</v>
      </c>
      <c r="H15" s="101">
        <f>F15+D15</f>
        <v>98.6</v>
      </c>
      <c r="I15" s="101">
        <f>H15*10.764</f>
        <v>1061.3303999999998</v>
      </c>
      <c r="J15" s="52" t="s">
        <v>33</v>
      </c>
      <c r="K15" s="52">
        <v>1</v>
      </c>
      <c r="L15" s="52" t="s">
        <v>25</v>
      </c>
      <c r="M15" s="52">
        <v>82.15</v>
      </c>
      <c r="N15" s="103">
        <v>4.6100000000000003</v>
      </c>
      <c r="O15" s="103">
        <f>M15+N15</f>
        <v>86.76</v>
      </c>
      <c r="P15" s="103">
        <f>O15*10.764</f>
        <v>933.88463999999999</v>
      </c>
      <c r="Q15" s="54" t="s">
        <v>29</v>
      </c>
      <c r="R15" s="54">
        <v>3</v>
      </c>
      <c r="S15" s="54" t="s">
        <v>26</v>
      </c>
      <c r="T15" s="54">
        <v>70.290000000000006</v>
      </c>
      <c r="U15" s="54">
        <v>4.6100000000000003</v>
      </c>
      <c r="V15" s="54">
        <f>T15+U15</f>
        <v>74.900000000000006</v>
      </c>
      <c r="W15" s="106">
        <f>V15*10.764</f>
        <v>806.22360000000003</v>
      </c>
    </row>
    <row r="16" spans="1:23" x14ac:dyDescent="0.25">
      <c r="A16" s="49"/>
      <c r="B16" s="49">
        <v>3</v>
      </c>
      <c r="C16" s="49" t="s">
        <v>26</v>
      </c>
      <c r="D16" s="49">
        <v>58.35</v>
      </c>
      <c r="E16" s="50">
        <f t="shared" si="5"/>
        <v>628.07939999999996</v>
      </c>
      <c r="F16" s="49">
        <v>2.34</v>
      </c>
      <c r="G16" s="50">
        <f t="shared" si="6"/>
        <v>25.187759999999997</v>
      </c>
      <c r="H16" s="101">
        <f t="shared" ref="H16:H18" si="7">F16+D16</f>
        <v>60.69</v>
      </c>
      <c r="I16" s="101">
        <f t="shared" ref="I16:I18" si="8">H16*10.764</f>
        <v>653.26715999999999</v>
      </c>
      <c r="J16" s="52"/>
      <c r="K16" s="52">
        <v>2</v>
      </c>
      <c r="L16" s="52" t="s">
        <v>25</v>
      </c>
      <c r="M16" s="52">
        <v>82.15</v>
      </c>
      <c r="N16" s="103">
        <v>4.6100000000000003</v>
      </c>
      <c r="O16" s="103">
        <f t="shared" ref="O16:O18" si="9">M16+N16</f>
        <v>86.76</v>
      </c>
      <c r="P16" s="103">
        <f t="shared" ref="P16:P18" si="10">O16*10.764</f>
        <v>933.88463999999999</v>
      </c>
      <c r="Q16" s="54"/>
      <c r="R16" s="54">
        <v>4</v>
      </c>
      <c r="S16" s="54" t="s">
        <v>26</v>
      </c>
      <c r="T16" s="54">
        <v>67.180000000000007</v>
      </c>
      <c r="U16" s="54">
        <v>4.6100000000000003</v>
      </c>
      <c r="V16" s="54">
        <f>T16+U16</f>
        <v>71.790000000000006</v>
      </c>
      <c r="W16" s="106">
        <f>V16*10.764</f>
        <v>772.74756000000002</v>
      </c>
    </row>
    <row r="17" spans="1:23" x14ac:dyDescent="0.25">
      <c r="A17" s="49"/>
      <c r="B17" s="49">
        <v>4</v>
      </c>
      <c r="C17" s="49" t="s">
        <v>26</v>
      </c>
      <c r="D17" s="49">
        <v>58.35</v>
      </c>
      <c r="E17" s="50">
        <f t="shared" si="5"/>
        <v>628.07939999999996</v>
      </c>
      <c r="F17" s="49">
        <v>2.34</v>
      </c>
      <c r="G17" s="50">
        <f t="shared" si="6"/>
        <v>25.187759999999997</v>
      </c>
      <c r="H17" s="101">
        <f t="shared" si="7"/>
        <v>60.69</v>
      </c>
      <c r="I17" s="101">
        <f t="shared" si="8"/>
        <v>653.26715999999999</v>
      </c>
      <c r="J17" s="52"/>
      <c r="K17" s="52">
        <v>3</v>
      </c>
      <c r="L17" s="52" t="s">
        <v>26</v>
      </c>
      <c r="M17" s="52">
        <v>53.36</v>
      </c>
      <c r="N17" s="103">
        <v>2.36</v>
      </c>
      <c r="O17" s="103">
        <f t="shared" si="9"/>
        <v>55.72</v>
      </c>
      <c r="P17" s="103">
        <f t="shared" si="10"/>
        <v>599.77008000000001</v>
      </c>
      <c r="Q17" s="54"/>
      <c r="R17" s="54"/>
      <c r="S17" s="54"/>
      <c r="T17" s="54"/>
      <c r="U17" s="54"/>
      <c r="V17" s="54"/>
      <c r="W17" s="54"/>
    </row>
    <row r="18" spans="1:23" s="18" customFormat="1" x14ac:dyDescent="0.25">
      <c r="A18" s="49"/>
      <c r="B18" s="49">
        <v>5</v>
      </c>
      <c r="C18" s="49" t="s">
        <v>26</v>
      </c>
      <c r="D18" s="49">
        <v>58.35</v>
      </c>
      <c r="E18" s="50">
        <f t="shared" si="5"/>
        <v>628.07939999999996</v>
      </c>
      <c r="F18" s="49">
        <v>2.34</v>
      </c>
      <c r="G18" s="50">
        <f t="shared" si="6"/>
        <v>25.187759999999997</v>
      </c>
      <c r="H18" s="101">
        <f t="shared" si="7"/>
        <v>60.69</v>
      </c>
      <c r="I18" s="101">
        <f t="shared" si="8"/>
        <v>653.26715999999999</v>
      </c>
      <c r="J18" s="52"/>
      <c r="K18" s="52">
        <v>6</v>
      </c>
      <c r="L18" s="52" t="s">
        <v>5</v>
      </c>
      <c r="M18" s="52">
        <v>37.909999999999997</v>
      </c>
      <c r="N18" s="103">
        <v>2.2599999999999998</v>
      </c>
      <c r="O18" s="103">
        <f t="shared" si="9"/>
        <v>40.169999999999995</v>
      </c>
      <c r="P18" s="103">
        <f t="shared" si="10"/>
        <v>432.38987999999989</v>
      </c>
      <c r="Q18" s="54"/>
      <c r="R18" s="54"/>
      <c r="S18" s="54"/>
      <c r="T18" s="54"/>
      <c r="U18" s="54"/>
      <c r="V18" s="54"/>
      <c r="W18" s="54"/>
    </row>
    <row r="19" spans="1:23" x14ac:dyDescent="0.25">
      <c r="A19" s="147" t="s">
        <v>36</v>
      </c>
      <c r="B19" s="148"/>
      <c r="C19" s="148"/>
      <c r="D19" s="148"/>
      <c r="E19" s="148"/>
      <c r="F19" s="148"/>
      <c r="G19" s="148"/>
      <c r="H19" s="148"/>
      <c r="I19" s="149"/>
      <c r="J19" s="150" t="s">
        <v>36</v>
      </c>
      <c r="K19" s="151"/>
      <c r="L19" s="151"/>
      <c r="M19" s="151"/>
      <c r="N19" s="151"/>
      <c r="O19" s="151"/>
      <c r="P19" s="152"/>
      <c r="Q19" s="144" t="s">
        <v>36</v>
      </c>
      <c r="R19" s="145"/>
      <c r="S19" s="145"/>
      <c r="T19" s="145"/>
      <c r="U19" s="145"/>
      <c r="V19" s="145"/>
      <c r="W19" s="146"/>
    </row>
    <row r="20" spans="1:23" x14ac:dyDescent="0.25">
      <c r="A20" s="49" t="s">
        <v>35</v>
      </c>
      <c r="B20" s="49">
        <v>2</v>
      </c>
      <c r="C20" s="49" t="s">
        <v>25</v>
      </c>
      <c r="D20" s="49">
        <v>93.25</v>
      </c>
      <c r="E20" s="50">
        <f t="shared" ref="E20:E23" si="11">D20*10.764</f>
        <v>1003.7429999999999</v>
      </c>
      <c r="F20" s="49">
        <v>5.35</v>
      </c>
      <c r="G20" s="50">
        <f t="shared" ref="G20:G23" si="12">F20*10.764</f>
        <v>57.587399999999995</v>
      </c>
      <c r="H20" s="101">
        <f>D20+F20</f>
        <v>98.6</v>
      </c>
      <c r="I20" s="101">
        <f>H20*10.764</f>
        <v>1061.3303999999998</v>
      </c>
      <c r="J20" s="52" t="s">
        <v>33</v>
      </c>
      <c r="K20" s="52">
        <v>1</v>
      </c>
      <c r="L20" s="52" t="s">
        <v>25</v>
      </c>
      <c r="M20" s="52">
        <v>82.15</v>
      </c>
      <c r="N20" s="103">
        <v>4.6100000000000003</v>
      </c>
      <c r="O20" s="103">
        <f>M20+N20</f>
        <v>86.76</v>
      </c>
      <c r="P20" s="103">
        <f>O20*10.764</f>
        <v>933.88463999999999</v>
      </c>
      <c r="Q20" s="54" t="s">
        <v>29</v>
      </c>
      <c r="R20" s="54">
        <v>3</v>
      </c>
      <c r="S20" s="54" t="s">
        <v>26</v>
      </c>
      <c r="T20" s="54">
        <v>70.290000000000006</v>
      </c>
      <c r="U20" s="54">
        <v>4.6100000000000003</v>
      </c>
      <c r="V20" s="54">
        <f>T20+U20</f>
        <v>74.900000000000006</v>
      </c>
      <c r="W20" s="106">
        <f>V20*10.764</f>
        <v>806.22360000000003</v>
      </c>
    </row>
    <row r="21" spans="1:23" x14ac:dyDescent="0.25">
      <c r="A21" s="49"/>
      <c r="B21" s="49">
        <v>3</v>
      </c>
      <c r="C21" s="49" t="s">
        <v>26</v>
      </c>
      <c r="D21" s="49">
        <v>58.35</v>
      </c>
      <c r="E21" s="50">
        <f t="shared" si="11"/>
        <v>628.07939999999996</v>
      </c>
      <c r="F21" s="49">
        <v>2.34</v>
      </c>
      <c r="G21" s="50">
        <f t="shared" si="12"/>
        <v>25.187759999999997</v>
      </c>
      <c r="H21" s="101">
        <f t="shared" ref="H21:H23" si="13">D21+F21</f>
        <v>60.69</v>
      </c>
      <c r="I21" s="101">
        <f t="shared" ref="I21:I23" si="14">H21*10.764</f>
        <v>653.26715999999999</v>
      </c>
      <c r="J21" s="52"/>
      <c r="K21" s="52">
        <v>2</v>
      </c>
      <c r="L21" s="52" t="s">
        <v>25</v>
      </c>
      <c r="M21" s="52">
        <v>82.15</v>
      </c>
      <c r="N21" s="103">
        <v>4.6100000000000003</v>
      </c>
      <c r="O21" s="103">
        <f t="shared" ref="O21:O23" si="15">M21+N21</f>
        <v>86.76</v>
      </c>
      <c r="P21" s="103">
        <f t="shared" ref="P21:P23" si="16">O21*10.764</f>
        <v>933.88463999999999</v>
      </c>
      <c r="Q21" s="54"/>
      <c r="R21" s="54">
        <v>4</v>
      </c>
      <c r="S21" s="54" t="s">
        <v>26</v>
      </c>
      <c r="T21" s="54">
        <v>67.180000000000007</v>
      </c>
      <c r="U21" s="54">
        <v>4.6100000000000003</v>
      </c>
      <c r="V21" s="54">
        <f>T21+U21</f>
        <v>71.790000000000006</v>
      </c>
      <c r="W21" s="106">
        <f>V21*10.764</f>
        <v>772.74756000000002</v>
      </c>
    </row>
    <row r="22" spans="1:23" x14ac:dyDescent="0.25">
      <c r="A22" s="49"/>
      <c r="B22" s="49">
        <v>4</v>
      </c>
      <c r="C22" s="49" t="s">
        <v>26</v>
      </c>
      <c r="D22" s="49">
        <v>58.35</v>
      </c>
      <c r="E22" s="50">
        <f t="shared" si="11"/>
        <v>628.07939999999996</v>
      </c>
      <c r="F22" s="49">
        <v>2.34</v>
      </c>
      <c r="G22" s="50">
        <f t="shared" si="12"/>
        <v>25.187759999999997</v>
      </c>
      <c r="H22" s="101">
        <f t="shared" si="13"/>
        <v>60.69</v>
      </c>
      <c r="I22" s="101">
        <f t="shared" si="14"/>
        <v>653.26715999999999</v>
      </c>
      <c r="J22" s="52"/>
      <c r="K22" s="52">
        <v>3</v>
      </c>
      <c r="L22" s="52" t="s">
        <v>26</v>
      </c>
      <c r="M22" s="52">
        <v>53.36</v>
      </c>
      <c r="N22" s="103">
        <v>2.36</v>
      </c>
      <c r="O22" s="103">
        <f t="shared" si="15"/>
        <v>55.72</v>
      </c>
      <c r="P22" s="103">
        <f t="shared" si="16"/>
        <v>599.77008000000001</v>
      </c>
      <c r="Q22" s="54"/>
      <c r="R22" s="54"/>
      <c r="S22" s="54"/>
      <c r="T22" s="54"/>
      <c r="U22" s="54"/>
      <c r="V22" s="54"/>
      <c r="W22" s="54"/>
    </row>
    <row r="23" spans="1:23" x14ac:dyDescent="0.25">
      <c r="A23" s="49"/>
      <c r="B23" s="49">
        <v>5</v>
      </c>
      <c r="C23" s="49" t="s">
        <v>26</v>
      </c>
      <c r="D23" s="49">
        <v>58.35</v>
      </c>
      <c r="E23" s="50">
        <f t="shared" si="11"/>
        <v>628.07939999999996</v>
      </c>
      <c r="F23" s="49">
        <v>2.34</v>
      </c>
      <c r="G23" s="50">
        <f t="shared" si="12"/>
        <v>25.187759999999997</v>
      </c>
      <c r="H23" s="101">
        <f t="shared" si="13"/>
        <v>60.69</v>
      </c>
      <c r="I23" s="101">
        <f t="shared" si="14"/>
        <v>653.26715999999999</v>
      </c>
      <c r="J23" s="52"/>
      <c r="K23" s="52">
        <v>6</v>
      </c>
      <c r="L23" s="52" t="s">
        <v>5</v>
      </c>
      <c r="M23" s="52">
        <v>37.909999999999997</v>
      </c>
      <c r="N23" s="103">
        <v>2.2599999999999998</v>
      </c>
      <c r="O23" s="103">
        <f t="shared" si="15"/>
        <v>40.169999999999995</v>
      </c>
      <c r="P23" s="103">
        <f t="shared" si="16"/>
        <v>432.38987999999989</v>
      </c>
      <c r="Q23" s="54"/>
      <c r="R23" s="54"/>
      <c r="S23" s="54"/>
      <c r="T23" s="54"/>
      <c r="U23" s="54"/>
      <c r="V23" s="54"/>
      <c r="W23" s="54"/>
    </row>
    <row r="24" spans="1:23" x14ac:dyDescent="0.25">
      <c r="A24" s="147" t="s">
        <v>37</v>
      </c>
      <c r="B24" s="148"/>
      <c r="C24" s="148"/>
      <c r="D24" s="148"/>
      <c r="E24" s="148"/>
      <c r="F24" s="148"/>
      <c r="G24" s="148"/>
      <c r="H24" s="148"/>
      <c r="I24" s="149"/>
      <c r="J24" s="150" t="s">
        <v>37</v>
      </c>
      <c r="K24" s="151"/>
      <c r="L24" s="151"/>
      <c r="M24" s="151"/>
      <c r="N24" s="151"/>
      <c r="O24" s="151"/>
      <c r="P24" s="152"/>
      <c r="Q24" s="144" t="s">
        <v>37</v>
      </c>
      <c r="R24" s="145"/>
      <c r="S24" s="145"/>
      <c r="T24" s="145"/>
      <c r="U24" s="145"/>
      <c r="V24" s="145"/>
      <c r="W24" s="146"/>
    </row>
    <row r="25" spans="1:23" x14ac:dyDescent="0.25">
      <c r="A25" s="49" t="s">
        <v>35</v>
      </c>
      <c r="B25" s="49">
        <v>2</v>
      </c>
      <c r="C25" s="49" t="s">
        <v>25</v>
      </c>
      <c r="D25" s="49">
        <v>93.25</v>
      </c>
      <c r="E25" s="50">
        <f t="shared" ref="E25:E28" si="17">D25*10.764</f>
        <v>1003.7429999999999</v>
      </c>
      <c r="F25" s="49">
        <v>5.35</v>
      </c>
      <c r="G25" s="50">
        <f t="shared" ref="G25:G28" si="18">F25*10.764</f>
        <v>57.587399999999995</v>
      </c>
      <c r="H25" s="101">
        <f>D25+F25</f>
        <v>98.6</v>
      </c>
      <c r="I25" s="101">
        <f>H25*10.764</f>
        <v>1061.3303999999998</v>
      </c>
      <c r="J25" s="52" t="s">
        <v>33</v>
      </c>
      <c r="K25" s="52">
        <v>1</v>
      </c>
      <c r="L25" s="52" t="s">
        <v>25</v>
      </c>
      <c r="M25" s="52">
        <v>82.15</v>
      </c>
      <c r="N25" s="103">
        <v>4.6100000000000003</v>
      </c>
      <c r="O25" s="103">
        <f>M25+N25</f>
        <v>86.76</v>
      </c>
      <c r="P25" s="103">
        <f>O25*10.764</f>
        <v>933.88463999999999</v>
      </c>
      <c r="Q25" s="54" t="s">
        <v>29</v>
      </c>
      <c r="R25" s="54">
        <v>3</v>
      </c>
      <c r="S25" s="54" t="s">
        <v>26</v>
      </c>
      <c r="T25" s="54">
        <v>70.290000000000006</v>
      </c>
      <c r="U25" s="54">
        <v>4.6100000000000003</v>
      </c>
      <c r="V25" s="54">
        <f>T25+U25</f>
        <v>74.900000000000006</v>
      </c>
      <c r="W25" s="106">
        <f>V25*10.764</f>
        <v>806.22360000000003</v>
      </c>
    </row>
    <row r="26" spans="1:23" x14ac:dyDescent="0.25">
      <c r="A26" s="49"/>
      <c r="B26" s="49">
        <v>3</v>
      </c>
      <c r="C26" s="49" t="s">
        <v>26</v>
      </c>
      <c r="D26" s="49">
        <v>58.35</v>
      </c>
      <c r="E26" s="50">
        <f t="shared" si="17"/>
        <v>628.07939999999996</v>
      </c>
      <c r="F26" s="49">
        <v>2.34</v>
      </c>
      <c r="G26" s="50">
        <f t="shared" si="18"/>
        <v>25.187759999999997</v>
      </c>
      <c r="H26" s="101">
        <f t="shared" ref="H26:H28" si="19">D26+F26</f>
        <v>60.69</v>
      </c>
      <c r="I26" s="101">
        <f t="shared" ref="I26:I28" si="20">H26*10.764</f>
        <v>653.26715999999999</v>
      </c>
      <c r="J26" s="52"/>
      <c r="K26" s="52">
        <v>2</v>
      </c>
      <c r="L26" s="52" t="s">
        <v>25</v>
      </c>
      <c r="M26" s="52">
        <v>82.15</v>
      </c>
      <c r="N26" s="103">
        <v>4.6100000000000003</v>
      </c>
      <c r="O26" s="103">
        <f t="shared" ref="O26:O28" si="21">M26+N26</f>
        <v>86.76</v>
      </c>
      <c r="P26" s="103">
        <f t="shared" ref="P26:P28" si="22">O26*10.764</f>
        <v>933.88463999999999</v>
      </c>
      <c r="Q26" s="54"/>
      <c r="R26" s="54">
        <v>4</v>
      </c>
      <c r="S26" s="54" t="s">
        <v>26</v>
      </c>
      <c r="T26" s="54">
        <v>67.180000000000007</v>
      </c>
      <c r="U26" s="54">
        <v>4.6100000000000003</v>
      </c>
      <c r="V26" s="54">
        <f>T26+U26</f>
        <v>71.790000000000006</v>
      </c>
      <c r="W26" s="106">
        <f>V26*10.764</f>
        <v>772.74756000000002</v>
      </c>
    </row>
    <row r="27" spans="1:23" x14ac:dyDescent="0.25">
      <c r="A27" s="49"/>
      <c r="B27" s="49">
        <v>4</v>
      </c>
      <c r="C27" s="49" t="s">
        <v>26</v>
      </c>
      <c r="D27" s="49">
        <v>58.35</v>
      </c>
      <c r="E27" s="50">
        <f t="shared" si="17"/>
        <v>628.07939999999996</v>
      </c>
      <c r="F27" s="49">
        <v>2.34</v>
      </c>
      <c r="G27" s="50">
        <f t="shared" si="18"/>
        <v>25.187759999999997</v>
      </c>
      <c r="H27" s="101">
        <f t="shared" si="19"/>
        <v>60.69</v>
      </c>
      <c r="I27" s="101">
        <f t="shared" si="20"/>
        <v>653.26715999999999</v>
      </c>
      <c r="J27" s="52"/>
      <c r="K27" s="52">
        <v>3</v>
      </c>
      <c r="L27" s="52" t="s">
        <v>26</v>
      </c>
      <c r="M27" s="52">
        <v>53.36</v>
      </c>
      <c r="N27" s="103">
        <v>2.36</v>
      </c>
      <c r="O27" s="103">
        <f t="shared" si="21"/>
        <v>55.72</v>
      </c>
      <c r="P27" s="103">
        <f t="shared" si="22"/>
        <v>599.77008000000001</v>
      </c>
      <c r="Q27" s="54"/>
      <c r="R27" s="54"/>
      <c r="S27" s="54"/>
      <c r="T27" s="54"/>
      <c r="U27" s="54"/>
      <c r="V27" s="54"/>
      <c r="W27" s="54"/>
    </row>
    <row r="28" spans="1:23" x14ac:dyDescent="0.25">
      <c r="A28" s="49"/>
      <c r="B28" s="49">
        <v>5</v>
      </c>
      <c r="C28" s="49" t="s">
        <v>26</v>
      </c>
      <c r="D28" s="49">
        <v>58.35</v>
      </c>
      <c r="E28" s="50">
        <f t="shared" si="17"/>
        <v>628.07939999999996</v>
      </c>
      <c r="F28" s="49">
        <v>2.34</v>
      </c>
      <c r="G28" s="50">
        <f t="shared" si="18"/>
        <v>25.187759999999997</v>
      </c>
      <c r="H28" s="101">
        <f t="shared" si="19"/>
        <v>60.69</v>
      </c>
      <c r="I28" s="101">
        <f t="shared" si="20"/>
        <v>653.26715999999999</v>
      </c>
      <c r="J28" s="52"/>
      <c r="K28" s="52">
        <v>6</v>
      </c>
      <c r="L28" s="52" t="s">
        <v>5</v>
      </c>
      <c r="M28" s="52">
        <v>37.909999999999997</v>
      </c>
      <c r="N28" s="103">
        <v>2.2599999999999998</v>
      </c>
      <c r="O28" s="103">
        <f t="shared" si="21"/>
        <v>40.169999999999995</v>
      </c>
      <c r="P28" s="103">
        <f t="shared" si="22"/>
        <v>432.38987999999989</v>
      </c>
      <c r="Q28" s="54"/>
      <c r="R28" s="54"/>
      <c r="S28" s="54"/>
      <c r="T28" s="54"/>
      <c r="U28" s="54"/>
      <c r="V28" s="54"/>
      <c r="W28" s="54"/>
    </row>
    <row r="29" spans="1:23" x14ac:dyDescent="0.25">
      <c r="A29" s="147" t="s">
        <v>38</v>
      </c>
      <c r="B29" s="148"/>
      <c r="C29" s="148"/>
      <c r="D29" s="148"/>
      <c r="E29" s="148"/>
      <c r="F29" s="148"/>
      <c r="G29" s="148"/>
      <c r="H29" s="148"/>
      <c r="I29" s="149"/>
      <c r="J29" s="150" t="s">
        <v>38</v>
      </c>
      <c r="K29" s="151"/>
      <c r="L29" s="151"/>
      <c r="M29" s="151"/>
      <c r="N29" s="151"/>
      <c r="O29" s="151"/>
      <c r="P29" s="152"/>
      <c r="Q29" s="144" t="s">
        <v>38</v>
      </c>
      <c r="R29" s="145"/>
      <c r="S29" s="145"/>
      <c r="T29" s="145"/>
      <c r="U29" s="145"/>
      <c r="V29" s="145"/>
      <c r="W29" s="146"/>
    </row>
    <row r="30" spans="1:23" x14ac:dyDescent="0.25">
      <c r="A30" s="49" t="s">
        <v>35</v>
      </c>
      <c r="B30" s="49">
        <v>2</v>
      </c>
      <c r="C30" s="49" t="s">
        <v>25</v>
      </c>
      <c r="D30" s="49">
        <v>93.25</v>
      </c>
      <c r="E30" s="50">
        <f t="shared" ref="E30:E33" si="23">D30*10.764</f>
        <v>1003.7429999999999</v>
      </c>
      <c r="F30" s="49">
        <v>5.35</v>
      </c>
      <c r="G30" s="50">
        <f t="shared" ref="G30:G33" si="24">F30*10.764</f>
        <v>57.587399999999995</v>
      </c>
      <c r="H30" s="101">
        <f>D30+F30</f>
        <v>98.6</v>
      </c>
      <c r="I30" s="101">
        <f>H30*10.764</f>
        <v>1061.3303999999998</v>
      </c>
      <c r="J30" s="52" t="s">
        <v>33</v>
      </c>
      <c r="K30" s="52">
        <v>1</v>
      </c>
      <c r="L30" s="52" t="s">
        <v>25</v>
      </c>
      <c r="M30" s="52">
        <v>82.15</v>
      </c>
      <c r="N30" s="103">
        <v>4.6100000000000003</v>
      </c>
      <c r="O30" s="103">
        <f>M30+N30</f>
        <v>86.76</v>
      </c>
      <c r="P30" s="103">
        <f>O30*10.764</f>
        <v>933.88463999999999</v>
      </c>
      <c r="Q30" s="54" t="s">
        <v>29</v>
      </c>
      <c r="R30" s="54">
        <v>3</v>
      </c>
      <c r="S30" s="54" t="s">
        <v>26</v>
      </c>
      <c r="T30" s="54">
        <v>70.290000000000006</v>
      </c>
      <c r="U30" s="54">
        <v>4.6100000000000003</v>
      </c>
      <c r="V30" s="106">
        <f>T30+U30</f>
        <v>74.900000000000006</v>
      </c>
      <c r="W30" s="106">
        <f>V30*10.764</f>
        <v>806.22360000000003</v>
      </c>
    </row>
    <row r="31" spans="1:23" x14ac:dyDescent="0.25">
      <c r="A31" s="49"/>
      <c r="B31" s="49">
        <v>3</v>
      </c>
      <c r="C31" s="49" t="s">
        <v>26</v>
      </c>
      <c r="D31" s="49">
        <v>58.35</v>
      </c>
      <c r="E31" s="50">
        <f t="shared" si="23"/>
        <v>628.07939999999996</v>
      </c>
      <c r="F31" s="49">
        <v>2.34</v>
      </c>
      <c r="G31" s="50">
        <f t="shared" si="24"/>
        <v>25.187759999999997</v>
      </c>
      <c r="H31" s="101">
        <f t="shared" ref="H31:H33" si="25">D31+F31</f>
        <v>60.69</v>
      </c>
      <c r="I31" s="101">
        <f t="shared" ref="I31:I33" si="26">H31*10.764</f>
        <v>653.26715999999999</v>
      </c>
      <c r="J31" s="52"/>
      <c r="K31" s="52">
        <v>2</v>
      </c>
      <c r="L31" s="52" t="s">
        <v>25</v>
      </c>
      <c r="M31" s="52">
        <v>82.15</v>
      </c>
      <c r="N31" s="103">
        <v>4.6100000000000003</v>
      </c>
      <c r="O31" s="103">
        <f t="shared" ref="O31:O33" si="27">M31+N31</f>
        <v>86.76</v>
      </c>
      <c r="P31" s="103">
        <f t="shared" ref="P31:P33" si="28">O31*10.764</f>
        <v>933.88463999999999</v>
      </c>
      <c r="Q31" s="54"/>
      <c r="R31" s="54">
        <v>4</v>
      </c>
      <c r="S31" s="54" t="s">
        <v>26</v>
      </c>
      <c r="T31" s="54">
        <v>67.180000000000007</v>
      </c>
      <c r="U31" s="54">
        <v>4.6100000000000003</v>
      </c>
      <c r="V31" s="106">
        <f>T31+U31</f>
        <v>71.790000000000006</v>
      </c>
      <c r="W31" s="106">
        <f>V31*10.764</f>
        <v>772.74756000000002</v>
      </c>
    </row>
    <row r="32" spans="1:23" x14ac:dyDescent="0.25">
      <c r="A32" s="49"/>
      <c r="B32" s="49">
        <v>4</v>
      </c>
      <c r="C32" s="49" t="s">
        <v>26</v>
      </c>
      <c r="D32" s="49">
        <v>58.35</v>
      </c>
      <c r="E32" s="50">
        <f t="shared" si="23"/>
        <v>628.07939999999996</v>
      </c>
      <c r="F32" s="49">
        <v>2.34</v>
      </c>
      <c r="G32" s="50">
        <f t="shared" si="24"/>
        <v>25.187759999999997</v>
      </c>
      <c r="H32" s="101">
        <f t="shared" si="25"/>
        <v>60.69</v>
      </c>
      <c r="I32" s="101">
        <f t="shared" si="26"/>
        <v>653.26715999999999</v>
      </c>
      <c r="J32" s="52"/>
      <c r="K32" s="52">
        <v>3</v>
      </c>
      <c r="L32" s="52" t="s">
        <v>26</v>
      </c>
      <c r="M32" s="52">
        <v>53.36</v>
      </c>
      <c r="N32" s="103">
        <v>2.36</v>
      </c>
      <c r="O32" s="103">
        <f t="shared" si="27"/>
        <v>55.72</v>
      </c>
      <c r="P32" s="103">
        <f t="shared" si="28"/>
        <v>599.77008000000001</v>
      </c>
      <c r="Q32" s="54"/>
      <c r="R32" s="54"/>
      <c r="S32" s="54"/>
      <c r="T32" s="54"/>
      <c r="U32" s="54"/>
      <c r="V32" s="54"/>
      <c r="W32" s="54"/>
    </row>
    <row r="33" spans="1:23" x14ac:dyDescent="0.25">
      <c r="A33" s="49"/>
      <c r="B33" s="49">
        <v>5</v>
      </c>
      <c r="C33" s="49" t="s">
        <v>26</v>
      </c>
      <c r="D33" s="49">
        <v>58.35</v>
      </c>
      <c r="E33" s="50">
        <f t="shared" si="23"/>
        <v>628.07939999999996</v>
      </c>
      <c r="F33" s="49">
        <v>2.34</v>
      </c>
      <c r="G33" s="50">
        <f t="shared" si="24"/>
        <v>25.187759999999997</v>
      </c>
      <c r="H33" s="101">
        <f t="shared" si="25"/>
        <v>60.69</v>
      </c>
      <c r="I33" s="101">
        <f t="shared" si="26"/>
        <v>653.26715999999999</v>
      </c>
      <c r="J33" s="52"/>
      <c r="K33" s="52">
        <v>6</v>
      </c>
      <c r="L33" s="52" t="s">
        <v>5</v>
      </c>
      <c r="M33" s="52">
        <v>37.909999999999997</v>
      </c>
      <c r="N33" s="103">
        <v>2.2599999999999998</v>
      </c>
      <c r="O33" s="103">
        <f t="shared" si="27"/>
        <v>40.169999999999995</v>
      </c>
      <c r="P33" s="103">
        <f t="shared" si="28"/>
        <v>432.38987999999989</v>
      </c>
      <c r="Q33" s="54"/>
      <c r="R33" s="54"/>
      <c r="S33" s="54"/>
      <c r="T33" s="54"/>
      <c r="U33" s="54"/>
      <c r="V33" s="54"/>
      <c r="W33" s="54"/>
    </row>
    <row r="34" spans="1:23" x14ac:dyDescent="0.25">
      <c r="A34" s="147" t="s">
        <v>39</v>
      </c>
      <c r="B34" s="148"/>
      <c r="C34" s="148"/>
      <c r="D34" s="148"/>
      <c r="E34" s="148"/>
      <c r="F34" s="148"/>
      <c r="G34" s="148"/>
      <c r="H34" s="148"/>
      <c r="I34" s="149"/>
      <c r="J34" s="150" t="s">
        <v>40</v>
      </c>
      <c r="K34" s="151"/>
      <c r="L34" s="151"/>
      <c r="M34" s="151"/>
      <c r="N34" s="151"/>
      <c r="O34" s="151"/>
      <c r="P34" s="152"/>
      <c r="Q34" s="144" t="s">
        <v>41</v>
      </c>
      <c r="R34" s="145"/>
      <c r="S34" s="145"/>
      <c r="T34" s="145"/>
      <c r="U34" s="145"/>
      <c r="V34" s="145"/>
      <c r="W34" s="146"/>
    </row>
    <row r="35" spans="1:23" x14ac:dyDescent="0.25">
      <c r="A35" s="49" t="s">
        <v>32</v>
      </c>
      <c r="B35" s="49">
        <v>1</v>
      </c>
      <c r="C35" s="49" t="s">
        <v>25</v>
      </c>
      <c r="D35" s="49">
        <v>93.25</v>
      </c>
      <c r="E35" s="50">
        <f t="shared" ref="E35:E36" si="29">D35*10.764</f>
        <v>1003.7429999999999</v>
      </c>
      <c r="F35" s="49">
        <v>5.35</v>
      </c>
      <c r="G35" s="50">
        <f t="shared" ref="G35:G36" si="30">F35*10.764</f>
        <v>57.587399999999995</v>
      </c>
      <c r="H35" s="101">
        <f>D35+F35</f>
        <v>98.6</v>
      </c>
      <c r="I35" s="101">
        <f>H35*10.764</f>
        <v>1061.3303999999998</v>
      </c>
      <c r="J35" s="52" t="s">
        <v>33</v>
      </c>
      <c r="K35" s="52">
        <v>1</v>
      </c>
      <c r="L35" s="52" t="s">
        <v>25</v>
      </c>
      <c r="M35" s="52">
        <v>82.15</v>
      </c>
      <c r="N35" s="103">
        <v>4.6100000000000003</v>
      </c>
      <c r="O35" s="103">
        <f>M35+N35</f>
        <v>86.76</v>
      </c>
      <c r="P35" s="103">
        <f>O35*10.764</f>
        <v>933.88463999999999</v>
      </c>
      <c r="Q35" s="54" t="s">
        <v>42</v>
      </c>
      <c r="R35" s="54">
        <v>2</v>
      </c>
      <c r="S35" s="54" t="s">
        <v>26</v>
      </c>
      <c r="T35" s="54">
        <v>70.290000000000006</v>
      </c>
      <c r="U35" s="54">
        <v>4.6100000000000003</v>
      </c>
      <c r="V35" s="54">
        <f>T35+U35</f>
        <v>74.900000000000006</v>
      </c>
      <c r="W35" s="106">
        <f>V35*10.764</f>
        <v>806.22360000000003</v>
      </c>
    </row>
    <row r="36" spans="1:23" x14ac:dyDescent="0.25">
      <c r="A36" s="49"/>
      <c r="B36" s="49">
        <v>2</v>
      </c>
      <c r="C36" s="49" t="s">
        <v>25</v>
      </c>
      <c r="D36" s="49">
        <v>93.25</v>
      </c>
      <c r="E36" s="50">
        <f t="shared" si="29"/>
        <v>1003.7429999999999</v>
      </c>
      <c r="F36" s="49">
        <v>5.35</v>
      </c>
      <c r="G36" s="50">
        <f t="shared" si="30"/>
        <v>57.587399999999995</v>
      </c>
      <c r="H36" s="101">
        <f>D36+F36</f>
        <v>98.6</v>
      </c>
      <c r="I36" s="101">
        <f>H36*10.764</f>
        <v>1061.3303999999998</v>
      </c>
      <c r="J36" s="52"/>
      <c r="K36" s="52">
        <v>2</v>
      </c>
      <c r="L36" s="52" t="s">
        <v>25</v>
      </c>
      <c r="M36" s="52">
        <v>82.15</v>
      </c>
      <c r="N36" s="103">
        <v>4.6100000000000003</v>
      </c>
      <c r="O36" s="103">
        <f t="shared" ref="O36:O38" si="31">M36+N36</f>
        <v>86.76</v>
      </c>
      <c r="P36" s="103">
        <f t="shared" ref="P36:P38" si="32">O36*10.764</f>
        <v>933.88463999999999</v>
      </c>
      <c r="Q36" s="54"/>
      <c r="R36" s="54">
        <v>3</v>
      </c>
      <c r="S36" s="54" t="s">
        <v>26</v>
      </c>
      <c r="T36" s="54">
        <v>70.290000000000006</v>
      </c>
      <c r="U36" s="54">
        <v>4.6100000000000003</v>
      </c>
      <c r="V36" s="54">
        <f t="shared" ref="V36:V38" si="33">T36+U36</f>
        <v>74.900000000000006</v>
      </c>
      <c r="W36" s="106">
        <f t="shared" ref="W36:W38" si="34">V36*10.764</f>
        <v>806.22360000000003</v>
      </c>
    </row>
    <row r="37" spans="1:23" x14ac:dyDescent="0.25">
      <c r="A37" s="49"/>
      <c r="B37" s="49"/>
      <c r="C37" s="49"/>
      <c r="D37" s="49"/>
      <c r="E37" s="49"/>
      <c r="F37" s="49"/>
      <c r="G37" s="49"/>
      <c r="H37" s="50"/>
      <c r="I37" s="49"/>
      <c r="J37" s="52"/>
      <c r="K37" s="52">
        <v>3</v>
      </c>
      <c r="L37" s="52" t="s">
        <v>26</v>
      </c>
      <c r="M37" s="52">
        <v>53.36</v>
      </c>
      <c r="N37" s="103">
        <v>2.36</v>
      </c>
      <c r="O37" s="103">
        <f t="shared" si="31"/>
        <v>55.72</v>
      </c>
      <c r="P37" s="103">
        <f t="shared" si="32"/>
        <v>599.77008000000001</v>
      </c>
      <c r="Q37" s="54"/>
      <c r="R37" s="54">
        <v>4</v>
      </c>
      <c r="S37" s="54" t="s">
        <v>26</v>
      </c>
      <c r="T37" s="54">
        <v>67.180000000000007</v>
      </c>
      <c r="U37" s="54">
        <v>4.6100000000000003</v>
      </c>
      <c r="V37" s="54">
        <f t="shared" si="33"/>
        <v>71.790000000000006</v>
      </c>
      <c r="W37" s="106">
        <f t="shared" si="34"/>
        <v>772.74756000000002</v>
      </c>
    </row>
    <row r="38" spans="1:23" x14ac:dyDescent="0.25">
      <c r="A38" s="49"/>
      <c r="B38" s="49"/>
      <c r="C38" s="49"/>
      <c r="D38" s="49"/>
      <c r="E38" s="49"/>
      <c r="F38" s="49"/>
      <c r="G38" s="49"/>
      <c r="H38" s="49"/>
      <c r="I38" s="49"/>
      <c r="J38" s="52"/>
      <c r="K38" s="52">
        <v>4</v>
      </c>
      <c r="L38" s="52" t="s">
        <v>26</v>
      </c>
      <c r="M38" s="52">
        <v>53.36</v>
      </c>
      <c r="N38" s="103">
        <v>2.36</v>
      </c>
      <c r="O38" s="103">
        <f t="shared" si="31"/>
        <v>55.72</v>
      </c>
      <c r="P38" s="103">
        <f t="shared" si="32"/>
        <v>599.77008000000001</v>
      </c>
      <c r="Q38" s="54"/>
      <c r="R38" s="54">
        <v>5</v>
      </c>
      <c r="S38" s="54" t="s">
        <v>26</v>
      </c>
      <c r="T38" s="54">
        <v>67.180000000000007</v>
      </c>
      <c r="U38" s="54">
        <v>4.6100000000000003</v>
      </c>
      <c r="V38" s="54">
        <f t="shared" si="33"/>
        <v>71.790000000000006</v>
      </c>
      <c r="W38" s="106">
        <f t="shared" si="34"/>
        <v>772.74756000000002</v>
      </c>
    </row>
    <row r="39" spans="1:23" x14ac:dyDescent="0.25">
      <c r="A39" s="147" t="s">
        <v>43</v>
      </c>
      <c r="B39" s="148"/>
      <c r="C39" s="148"/>
      <c r="D39" s="148"/>
      <c r="E39" s="148"/>
      <c r="F39" s="148"/>
      <c r="G39" s="148"/>
      <c r="H39" s="148"/>
      <c r="I39" s="149"/>
      <c r="J39" s="150" t="s">
        <v>46</v>
      </c>
      <c r="K39" s="151"/>
      <c r="L39" s="151"/>
      <c r="M39" s="151"/>
      <c r="N39" s="151"/>
      <c r="O39" s="151"/>
      <c r="P39" s="152"/>
      <c r="Q39" s="144" t="s">
        <v>46</v>
      </c>
      <c r="R39" s="145"/>
      <c r="S39" s="145"/>
      <c r="T39" s="145"/>
      <c r="U39" s="145"/>
      <c r="V39" s="145"/>
      <c r="W39" s="146"/>
    </row>
    <row r="40" spans="1:23" x14ac:dyDescent="0.25">
      <c r="A40" s="49" t="s">
        <v>42</v>
      </c>
      <c r="B40" s="49">
        <v>1</v>
      </c>
      <c r="C40" s="49" t="s">
        <v>25</v>
      </c>
      <c r="D40" s="49">
        <v>93.25</v>
      </c>
      <c r="E40" s="50">
        <f t="shared" ref="E40:E43" si="35">D40*10.764</f>
        <v>1003.7429999999999</v>
      </c>
      <c r="F40" s="49">
        <v>5.35</v>
      </c>
      <c r="G40" s="50">
        <f t="shared" ref="G40:G43" si="36">F40*10.764</f>
        <v>57.587399999999995</v>
      </c>
      <c r="H40" s="101">
        <f>F40+D40</f>
        <v>98.6</v>
      </c>
      <c r="I40" s="101">
        <f>H40*10.764</f>
        <v>1061.3303999999998</v>
      </c>
      <c r="J40" s="52" t="s">
        <v>33</v>
      </c>
      <c r="K40" s="52">
        <v>1</v>
      </c>
      <c r="L40" s="52" t="s">
        <v>25</v>
      </c>
      <c r="M40" s="52">
        <v>82.15</v>
      </c>
      <c r="N40" s="52">
        <v>4.6100000000000003</v>
      </c>
      <c r="O40" s="52">
        <f>M40+N40</f>
        <v>86.76</v>
      </c>
      <c r="P40" s="103">
        <f>O40*10.764</f>
        <v>933.88463999999999</v>
      </c>
      <c r="Q40" s="54" t="s">
        <v>24</v>
      </c>
      <c r="R40" s="54">
        <v>1</v>
      </c>
      <c r="S40" s="54" t="s">
        <v>48</v>
      </c>
      <c r="T40" s="54">
        <v>134.71</v>
      </c>
      <c r="U40" s="54">
        <v>13.19</v>
      </c>
      <c r="V40" s="54">
        <f>T40+U40</f>
        <v>147.9</v>
      </c>
      <c r="W40" s="106">
        <f>V40*10.764</f>
        <v>1591.9956</v>
      </c>
    </row>
    <row r="41" spans="1:23" x14ac:dyDescent="0.25">
      <c r="A41" s="49"/>
      <c r="B41" s="49">
        <v>2</v>
      </c>
      <c r="C41" s="49" t="s">
        <v>25</v>
      </c>
      <c r="D41" s="49">
        <v>93.25</v>
      </c>
      <c r="E41" s="50">
        <f t="shared" si="35"/>
        <v>1003.7429999999999</v>
      </c>
      <c r="F41" s="49">
        <v>5.35</v>
      </c>
      <c r="G41" s="50">
        <f t="shared" si="36"/>
        <v>57.587399999999995</v>
      </c>
      <c r="H41" s="101">
        <f t="shared" ref="H41:H43" si="37">F41+D41</f>
        <v>98.6</v>
      </c>
      <c r="I41" s="101">
        <f t="shared" ref="I41:I43" si="38">H41*10.764</f>
        <v>1061.3303999999998</v>
      </c>
      <c r="J41" s="52"/>
      <c r="K41" s="52">
        <v>2</v>
      </c>
      <c r="L41" s="52" t="s">
        <v>25</v>
      </c>
      <c r="M41" s="52">
        <v>82.15</v>
      </c>
      <c r="N41" s="52">
        <v>4.6100000000000003</v>
      </c>
      <c r="O41" s="52">
        <f t="shared" ref="O41:O43" si="39">M41+N41</f>
        <v>86.76</v>
      </c>
      <c r="P41" s="103">
        <f t="shared" ref="P41:P43" si="40">O41*10.764</f>
        <v>933.88463999999999</v>
      </c>
      <c r="Q41" s="54"/>
      <c r="R41" s="54">
        <v>3</v>
      </c>
      <c r="S41" s="54" t="s">
        <v>26</v>
      </c>
      <c r="T41" s="54">
        <v>70.290000000000006</v>
      </c>
      <c r="U41" s="54">
        <v>4.6100000000000003</v>
      </c>
      <c r="V41" s="54">
        <f t="shared" ref="V41:V42" si="41">T41+U41</f>
        <v>74.900000000000006</v>
      </c>
      <c r="W41" s="106">
        <f t="shared" ref="W41:W42" si="42">V41*10.764</f>
        <v>806.22360000000003</v>
      </c>
    </row>
    <row r="42" spans="1:23" x14ac:dyDescent="0.25">
      <c r="A42" s="49"/>
      <c r="B42" s="49">
        <v>5</v>
      </c>
      <c r="C42" s="49" t="s">
        <v>26</v>
      </c>
      <c r="D42" s="49">
        <v>58.35</v>
      </c>
      <c r="E42" s="50">
        <f t="shared" si="35"/>
        <v>628.07939999999996</v>
      </c>
      <c r="F42" s="49">
        <v>2.34</v>
      </c>
      <c r="G42" s="50">
        <f t="shared" si="36"/>
        <v>25.187759999999997</v>
      </c>
      <c r="H42" s="101">
        <f t="shared" si="37"/>
        <v>60.69</v>
      </c>
      <c r="I42" s="101">
        <f t="shared" si="38"/>
        <v>653.26715999999999</v>
      </c>
      <c r="J42" s="52"/>
      <c r="K42" s="52">
        <v>5</v>
      </c>
      <c r="L42" s="52" t="s">
        <v>5</v>
      </c>
      <c r="M42" s="52">
        <v>37.909999999999997</v>
      </c>
      <c r="N42" s="52">
        <v>2.2599999999999998</v>
      </c>
      <c r="O42" s="52">
        <f t="shared" si="39"/>
        <v>40.169999999999995</v>
      </c>
      <c r="P42" s="103">
        <f t="shared" si="40"/>
        <v>432.38987999999989</v>
      </c>
      <c r="Q42" s="54"/>
      <c r="R42" s="54">
        <v>4</v>
      </c>
      <c r="S42" s="54" t="s">
        <v>26</v>
      </c>
      <c r="T42" s="54">
        <v>70.290000000000006</v>
      </c>
      <c r="U42" s="54">
        <v>4.6100000000000003</v>
      </c>
      <c r="V42" s="54">
        <f t="shared" si="41"/>
        <v>74.900000000000006</v>
      </c>
      <c r="W42" s="106">
        <f t="shared" si="42"/>
        <v>806.22360000000003</v>
      </c>
    </row>
    <row r="43" spans="1:23" x14ac:dyDescent="0.25">
      <c r="A43" s="49"/>
      <c r="B43" s="49">
        <v>6</v>
      </c>
      <c r="C43" s="49" t="s">
        <v>26</v>
      </c>
      <c r="D43" s="49">
        <v>66.849999999999994</v>
      </c>
      <c r="E43" s="50">
        <f t="shared" si="35"/>
        <v>719.57339999999988</v>
      </c>
      <c r="F43" s="49">
        <v>4.59</v>
      </c>
      <c r="G43" s="50">
        <f t="shared" si="36"/>
        <v>49.406759999999998</v>
      </c>
      <c r="H43" s="101">
        <f t="shared" si="37"/>
        <v>71.44</v>
      </c>
      <c r="I43" s="101">
        <f t="shared" si="38"/>
        <v>768.98015999999996</v>
      </c>
      <c r="J43" s="52"/>
      <c r="K43" s="52">
        <v>6</v>
      </c>
      <c r="L43" s="52" t="s">
        <v>5</v>
      </c>
      <c r="M43" s="52">
        <v>37.909999999999997</v>
      </c>
      <c r="N43" s="52">
        <v>2.2599999999999998</v>
      </c>
      <c r="O43" s="52">
        <f t="shared" si="39"/>
        <v>40.169999999999995</v>
      </c>
      <c r="P43" s="103">
        <f t="shared" si="40"/>
        <v>432.38987999999989</v>
      </c>
      <c r="Q43" s="54"/>
      <c r="R43" s="54"/>
      <c r="S43" s="54"/>
      <c r="T43" s="54"/>
      <c r="U43" s="54"/>
      <c r="V43" s="54"/>
      <c r="W43" s="54"/>
    </row>
    <row r="44" spans="1:23" ht="40.5" customHeight="1" x14ac:dyDescent="0.25">
      <c r="A44" s="153" t="s">
        <v>44</v>
      </c>
      <c r="B44" s="154"/>
      <c r="C44" s="154"/>
      <c r="D44" s="154"/>
      <c r="E44" s="154"/>
      <c r="F44" s="154"/>
      <c r="G44" s="154"/>
      <c r="H44" s="154"/>
      <c r="I44" s="155"/>
      <c r="J44" s="156" t="s">
        <v>47</v>
      </c>
      <c r="K44" s="157"/>
      <c r="L44" s="157"/>
      <c r="M44" s="157"/>
      <c r="N44" s="157"/>
      <c r="O44" s="157"/>
      <c r="P44" s="158"/>
      <c r="Q44" s="159" t="s">
        <v>49</v>
      </c>
      <c r="R44" s="160"/>
      <c r="S44" s="160"/>
      <c r="T44" s="160"/>
      <c r="U44" s="160"/>
      <c r="V44" s="160"/>
      <c r="W44" s="161"/>
    </row>
    <row r="45" spans="1:23" x14ac:dyDescent="0.25">
      <c r="A45" s="49" t="s">
        <v>45</v>
      </c>
      <c r="B45" s="49">
        <v>1</v>
      </c>
      <c r="C45" s="49" t="s">
        <v>25</v>
      </c>
      <c r="D45" s="49">
        <v>93.25</v>
      </c>
      <c r="E45" s="50">
        <f t="shared" ref="E45:E50" si="43">D45*10.764</f>
        <v>1003.7429999999999</v>
      </c>
      <c r="F45" s="49">
        <v>5.35</v>
      </c>
      <c r="G45" s="50">
        <f t="shared" ref="G45:G50" si="44">F45*10.764</f>
        <v>57.587399999999995</v>
      </c>
      <c r="H45" s="101">
        <f>D45+F45</f>
        <v>98.6</v>
      </c>
      <c r="I45" s="101">
        <f>H45*10.764</f>
        <v>1061.3303999999998</v>
      </c>
      <c r="J45" s="52" t="s">
        <v>45</v>
      </c>
      <c r="K45" s="52">
        <v>1</v>
      </c>
      <c r="L45" s="52" t="s">
        <v>25</v>
      </c>
      <c r="M45" s="52">
        <v>82.15</v>
      </c>
      <c r="N45" s="52">
        <v>4.6100000000000003</v>
      </c>
      <c r="O45" s="52">
        <f>M45+N45</f>
        <v>86.76</v>
      </c>
      <c r="P45" s="103">
        <f>O45*10.764</f>
        <v>933.88463999999999</v>
      </c>
      <c r="Q45" s="54" t="s">
        <v>50</v>
      </c>
      <c r="R45" s="54">
        <v>1</v>
      </c>
      <c r="S45" s="54" t="s">
        <v>48</v>
      </c>
      <c r="T45" s="54">
        <v>134.71</v>
      </c>
      <c r="U45" s="54">
        <v>13.19</v>
      </c>
      <c r="V45" s="54">
        <f>U45+T45</f>
        <v>147.9</v>
      </c>
      <c r="W45" s="106">
        <f>V45*10.764</f>
        <v>1591.9956</v>
      </c>
    </row>
    <row r="46" spans="1:23" x14ac:dyDescent="0.25">
      <c r="A46" s="49"/>
      <c r="B46" s="49">
        <v>2</v>
      </c>
      <c r="C46" s="49" t="s">
        <v>25</v>
      </c>
      <c r="D46" s="49">
        <v>93.25</v>
      </c>
      <c r="E46" s="50">
        <f t="shared" si="43"/>
        <v>1003.7429999999999</v>
      </c>
      <c r="F46" s="49">
        <v>5.35</v>
      </c>
      <c r="G46" s="50">
        <f t="shared" si="44"/>
        <v>57.587399999999995</v>
      </c>
      <c r="H46" s="101">
        <f t="shared" ref="H46:H50" si="45">D46+F46</f>
        <v>98.6</v>
      </c>
      <c r="I46" s="101">
        <f t="shared" ref="I46:I50" si="46">H46*10.764</f>
        <v>1061.3303999999998</v>
      </c>
      <c r="J46" s="52"/>
      <c r="K46" s="52">
        <v>2</v>
      </c>
      <c r="L46" s="52" t="s">
        <v>25</v>
      </c>
      <c r="M46" s="52">
        <v>82.15</v>
      </c>
      <c r="N46" s="52">
        <v>4.6100000000000003</v>
      </c>
      <c r="O46" s="52">
        <f t="shared" ref="O46:O50" si="47">M46+N46</f>
        <v>86.76</v>
      </c>
      <c r="P46" s="103">
        <f t="shared" ref="P46:P50" si="48">O46*10.764</f>
        <v>933.88463999999999</v>
      </c>
      <c r="Q46" s="54"/>
      <c r="R46" s="54">
        <v>3</v>
      </c>
      <c r="S46" s="54" t="s">
        <v>26</v>
      </c>
      <c r="T46" s="54">
        <v>70.290000000000006</v>
      </c>
      <c r="U46" s="54">
        <v>4.6100000000000003</v>
      </c>
      <c r="V46" s="54">
        <f t="shared" ref="V46:V49" si="49">U46+T46</f>
        <v>74.900000000000006</v>
      </c>
      <c r="W46" s="106">
        <f t="shared" ref="W46:W49" si="50">V46*10.764</f>
        <v>806.22360000000003</v>
      </c>
    </row>
    <row r="47" spans="1:23" x14ac:dyDescent="0.25">
      <c r="A47" s="49"/>
      <c r="B47" s="49">
        <v>3</v>
      </c>
      <c r="C47" s="49" t="s">
        <v>26</v>
      </c>
      <c r="D47" s="49">
        <v>58.35</v>
      </c>
      <c r="E47" s="50">
        <f t="shared" si="43"/>
        <v>628.07939999999996</v>
      </c>
      <c r="F47" s="49">
        <v>2.34</v>
      </c>
      <c r="G47" s="50">
        <f t="shared" si="44"/>
        <v>25.187759999999997</v>
      </c>
      <c r="H47" s="101">
        <f t="shared" si="45"/>
        <v>60.69</v>
      </c>
      <c r="I47" s="101">
        <f t="shared" si="46"/>
        <v>653.26715999999999</v>
      </c>
      <c r="J47" s="52"/>
      <c r="K47" s="52">
        <v>3</v>
      </c>
      <c r="L47" s="52" t="s">
        <v>26</v>
      </c>
      <c r="M47" s="52">
        <v>53.36</v>
      </c>
      <c r="N47" s="52">
        <v>2.36</v>
      </c>
      <c r="O47" s="52">
        <f t="shared" si="47"/>
        <v>55.72</v>
      </c>
      <c r="P47" s="103">
        <f t="shared" si="48"/>
        <v>599.77008000000001</v>
      </c>
      <c r="Q47" s="54"/>
      <c r="R47" s="54">
        <v>4</v>
      </c>
      <c r="S47" s="54" t="s">
        <v>26</v>
      </c>
      <c r="T47" s="54">
        <v>70.290000000000006</v>
      </c>
      <c r="U47" s="54">
        <v>4.6100000000000003</v>
      </c>
      <c r="V47" s="54">
        <f t="shared" si="49"/>
        <v>74.900000000000006</v>
      </c>
      <c r="W47" s="106">
        <f t="shared" si="50"/>
        <v>806.22360000000003</v>
      </c>
    </row>
    <row r="48" spans="1:23" x14ac:dyDescent="0.25">
      <c r="A48" s="49"/>
      <c r="B48" s="49">
        <v>4</v>
      </c>
      <c r="C48" s="49" t="s">
        <v>26</v>
      </c>
      <c r="D48" s="49">
        <v>58.35</v>
      </c>
      <c r="E48" s="50">
        <f t="shared" si="43"/>
        <v>628.07939999999996</v>
      </c>
      <c r="F48" s="49">
        <v>2.34</v>
      </c>
      <c r="G48" s="50">
        <f t="shared" si="44"/>
        <v>25.187759999999997</v>
      </c>
      <c r="H48" s="101">
        <f t="shared" si="45"/>
        <v>60.69</v>
      </c>
      <c r="I48" s="101">
        <f t="shared" si="46"/>
        <v>653.26715999999999</v>
      </c>
      <c r="J48" s="52"/>
      <c r="K48" s="52">
        <v>4</v>
      </c>
      <c r="L48" s="52" t="s">
        <v>26</v>
      </c>
      <c r="M48" s="52">
        <v>53.36</v>
      </c>
      <c r="N48" s="52">
        <v>2.36</v>
      </c>
      <c r="O48" s="52">
        <f t="shared" si="47"/>
        <v>55.72</v>
      </c>
      <c r="P48" s="103">
        <f t="shared" si="48"/>
        <v>599.77008000000001</v>
      </c>
      <c r="Q48" s="54"/>
      <c r="R48" s="54">
        <v>5</v>
      </c>
      <c r="S48" s="54" t="s">
        <v>26</v>
      </c>
      <c r="T48" s="54">
        <v>67.180000000000007</v>
      </c>
      <c r="U48" s="54">
        <v>4.6100000000000003</v>
      </c>
      <c r="V48" s="54">
        <f t="shared" si="49"/>
        <v>71.790000000000006</v>
      </c>
      <c r="W48" s="106">
        <f t="shared" si="50"/>
        <v>772.74756000000002</v>
      </c>
    </row>
    <row r="49" spans="1:23" x14ac:dyDescent="0.25">
      <c r="A49" s="49"/>
      <c r="B49" s="49">
        <v>5</v>
      </c>
      <c r="C49" s="49" t="s">
        <v>26</v>
      </c>
      <c r="D49" s="49">
        <v>58.35</v>
      </c>
      <c r="E49" s="50">
        <f t="shared" si="43"/>
        <v>628.07939999999996</v>
      </c>
      <c r="F49" s="49">
        <v>2.34</v>
      </c>
      <c r="G49" s="50">
        <f t="shared" si="44"/>
        <v>25.187759999999997</v>
      </c>
      <c r="H49" s="101">
        <f t="shared" si="45"/>
        <v>60.69</v>
      </c>
      <c r="I49" s="101">
        <f t="shared" si="46"/>
        <v>653.26715999999999</v>
      </c>
      <c r="J49" s="52"/>
      <c r="K49" s="52">
        <v>5</v>
      </c>
      <c r="L49" s="52" t="s">
        <v>5</v>
      </c>
      <c r="M49" s="52">
        <v>37.909999999999997</v>
      </c>
      <c r="N49" s="52">
        <v>2.2599999999999998</v>
      </c>
      <c r="O49" s="52">
        <f t="shared" si="47"/>
        <v>40.169999999999995</v>
      </c>
      <c r="P49" s="103">
        <f t="shared" si="48"/>
        <v>432.38987999999989</v>
      </c>
      <c r="Q49" s="54"/>
      <c r="R49" s="54">
        <v>6</v>
      </c>
      <c r="S49" s="54" t="s">
        <v>26</v>
      </c>
      <c r="T49" s="54">
        <v>67.180000000000007</v>
      </c>
      <c r="U49" s="54">
        <v>4.6100000000000003</v>
      </c>
      <c r="V49" s="54">
        <f t="shared" si="49"/>
        <v>71.790000000000006</v>
      </c>
      <c r="W49" s="106">
        <f t="shared" si="50"/>
        <v>772.74756000000002</v>
      </c>
    </row>
    <row r="50" spans="1:23" x14ac:dyDescent="0.25">
      <c r="A50" s="49"/>
      <c r="B50" s="49">
        <v>6</v>
      </c>
      <c r="C50" s="49" t="s">
        <v>26</v>
      </c>
      <c r="D50" s="49">
        <v>58.35</v>
      </c>
      <c r="E50" s="50">
        <f t="shared" si="43"/>
        <v>628.07939999999996</v>
      </c>
      <c r="F50" s="49">
        <v>4.59</v>
      </c>
      <c r="G50" s="50">
        <f t="shared" si="44"/>
        <v>49.406759999999998</v>
      </c>
      <c r="H50" s="101">
        <f t="shared" si="45"/>
        <v>62.94</v>
      </c>
      <c r="I50" s="101">
        <f t="shared" si="46"/>
        <v>677.48615999999993</v>
      </c>
      <c r="J50" s="52"/>
      <c r="K50" s="52">
        <v>6</v>
      </c>
      <c r="L50" s="52" t="s">
        <v>5</v>
      </c>
      <c r="M50" s="52">
        <v>37.909999999999997</v>
      </c>
      <c r="N50" s="52">
        <v>2.2599999999999998</v>
      </c>
      <c r="O50" s="52">
        <f t="shared" si="47"/>
        <v>40.169999999999995</v>
      </c>
      <c r="P50" s="103">
        <f t="shared" si="48"/>
        <v>432.38987999999989</v>
      </c>
      <c r="Q50" s="54"/>
      <c r="R50" s="54"/>
      <c r="S50" s="54"/>
      <c r="T50" s="54"/>
      <c r="U50" s="54"/>
      <c r="V50" s="54"/>
      <c r="W50" s="54"/>
    </row>
    <row r="52" spans="1:23" ht="15.75" thickBot="1" x14ac:dyDescent="0.3">
      <c r="H52" s="45"/>
    </row>
    <row r="53" spans="1:23" x14ac:dyDescent="0.25">
      <c r="B53" s="110" t="s">
        <v>12</v>
      </c>
      <c r="C53" s="111" t="s">
        <v>65</v>
      </c>
      <c r="D53" s="111" t="s">
        <v>66</v>
      </c>
      <c r="E53" s="111"/>
      <c r="F53" s="111" t="s">
        <v>67</v>
      </c>
      <c r="G53" s="165"/>
      <c r="H53" s="112" t="s">
        <v>68</v>
      </c>
    </row>
    <row r="54" spans="1:23" x14ac:dyDescent="0.25">
      <c r="B54" s="113" t="s">
        <v>61</v>
      </c>
      <c r="C54" s="109">
        <f>2+4+4+4+4+2</f>
        <v>20</v>
      </c>
      <c r="D54" s="109">
        <f>4*4</f>
        <v>16</v>
      </c>
      <c r="E54" s="109"/>
      <c r="F54" s="109">
        <f>6*29</f>
        <v>174</v>
      </c>
      <c r="G54" s="166"/>
      <c r="H54" s="114">
        <f>C54+D54+F54</f>
        <v>210</v>
      </c>
    </row>
    <row r="55" spans="1:23" x14ac:dyDescent="0.25">
      <c r="B55" s="113" t="s">
        <v>62</v>
      </c>
      <c r="C55" s="109">
        <f>3+4+4+4+4+4+4</f>
        <v>27</v>
      </c>
      <c r="D55" s="109">
        <f>4*5</f>
        <v>20</v>
      </c>
      <c r="E55" s="109"/>
      <c r="F55" s="109">
        <f>6*28</f>
        <v>168</v>
      </c>
      <c r="G55" s="166"/>
      <c r="H55" s="115">
        <f>C55+D55+F55</f>
        <v>215</v>
      </c>
    </row>
    <row r="56" spans="1:23" ht="15.75" thickBot="1" x14ac:dyDescent="0.3">
      <c r="B56" s="116" t="s">
        <v>63</v>
      </c>
      <c r="C56" s="117">
        <f>2+2+2+2+2+2+4</f>
        <v>16</v>
      </c>
      <c r="D56" s="117">
        <f>5*3</f>
        <v>15</v>
      </c>
      <c r="E56" s="117"/>
      <c r="F56" s="117">
        <f>5*29</f>
        <v>145</v>
      </c>
      <c r="G56" s="167"/>
      <c r="H56" s="118">
        <f>C56+D56+F56</f>
        <v>176</v>
      </c>
    </row>
    <row r="57" spans="1:23" x14ac:dyDescent="0.25">
      <c r="H57" s="45"/>
    </row>
    <row r="58" spans="1:23" x14ac:dyDescent="0.25">
      <c r="A58" s="45"/>
      <c r="C58" s="45"/>
      <c r="D58" s="45"/>
      <c r="E58" s="45"/>
      <c r="F58" s="45"/>
      <c r="G58" s="45"/>
    </row>
    <row r="59" spans="1:23" x14ac:dyDescent="0.25">
      <c r="A59" s="45"/>
      <c r="C59" s="45"/>
      <c r="D59" s="45"/>
      <c r="E59" s="45"/>
      <c r="F59" s="45"/>
      <c r="G59" s="45"/>
    </row>
    <row r="60" spans="1:23" x14ac:dyDescent="0.25">
      <c r="A60" s="45"/>
      <c r="C60" s="45"/>
      <c r="D60" s="45"/>
      <c r="E60" s="45"/>
      <c r="F60" s="45"/>
      <c r="G60" s="45"/>
      <c r="H60" s="45"/>
    </row>
    <row r="61" spans="1:23" x14ac:dyDescent="0.25">
      <c r="A61" s="45"/>
      <c r="C61" s="45"/>
      <c r="D61" s="45"/>
      <c r="E61" s="45"/>
      <c r="F61" s="45"/>
      <c r="G61" s="45"/>
      <c r="H61" s="45"/>
    </row>
    <row r="62" spans="1:23" x14ac:dyDescent="0.25">
      <c r="A62" s="45"/>
      <c r="C62" s="45"/>
      <c r="D62" s="45"/>
      <c r="E62" s="45"/>
      <c r="F62" s="45"/>
      <c r="G62" s="45"/>
      <c r="H62" s="45"/>
    </row>
    <row r="63" spans="1:23" x14ac:dyDescent="0.25">
      <c r="A63" s="45"/>
      <c r="C63" s="45"/>
      <c r="D63" s="45"/>
      <c r="E63" s="45"/>
      <c r="F63" s="45"/>
      <c r="G63" s="45"/>
      <c r="H63" s="45"/>
    </row>
    <row r="64" spans="1:23" x14ac:dyDescent="0.25">
      <c r="A64" s="45"/>
      <c r="C64" s="45"/>
      <c r="D64" s="45"/>
      <c r="E64" s="45"/>
      <c r="F64" s="45"/>
      <c r="G64" s="45"/>
      <c r="H64" s="45"/>
    </row>
    <row r="65" spans="1:8" x14ac:dyDescent="0.25">
      <c r="A65" s="45"/>
      <c r="C65" s="45"/>
      <c r="D65" s="45"/>
      <c r="E65" s="45"/>
      <c r="F65" s="45"/>
      <c r="G65" s="45"/>
      <c r="H65" s="45"/>
    </row>
    <row r="66" spans="1:8" x14ac:dyDescent="0.25">
      <c r="A66" s="45"/>
      <c r="C66" s="45"/>
      <c r="D66" s="45"/>
      <c r="E66" s="45"/>
      <c r="F66" s="45"/>
      <c r="G66" s="45"/>
      <c r="H66" s="45"/>
    </row>
    <row r="67" spans="1:8" x14ac:dyDescent="0.25">
      <c r="A67" s="45"/>
      <c r="C67" s="45"/>
      <c r="D67" s="45"/>
      <c r="E67" s="45"/>
      <c r="F67" s="45"/>
      <c r="G67" s="45"/>
    </row>
    <row r="68" spans="1:8" x14ac:dyDescent="0.25">
      <c r="A68" s="45"/>
      <c r="C68" s="45"/>
      <c r="D68" s="45"/>
      <c r="E68" s="45"/>
      <c r="F68" s="45"/>
      <c r="G68" s="45"/>
    </row>
    <row r="70" spans="1:8" x14ac:dyDescent="0.25">
      <c r="C70" s="45"/>
      <c r="D70" s="45"/>
      <c r="E70" s="45"/>
      <c r="F70" s="45"/>
      <c r="G70" s="45"/>
      <c r="H70" s="45"/>
    </row>
    <row r="71" spans="1:8" x14ac:dyDescent="0.25">
      <c r="A71" s="45"/>
      <c r="C71" s="45"/>
      <c r="D71" s="45"/>
      <c r="E71" s="45"/>
      <c r="F71" s="45"/>
      <c r="G71" s="45"/>
      <c r="H71" s="45"/>
    </row>
    <row r="72" spans="1:8" x14ac:dyDescent="0.25">
      <c r="A72" s="45"/>
      <c r="C72" s="45"/>
      <c r="D72" s="45"/>
      <c r="E72" s="45"/>
      <c r="F72" s="45"/>
      <c r="G72" s="45"/>
      <c r="H72" s="45"/>
    </row>
    <row r="73" spans="1:8" x14ac:dyDescent="0.25">
      <c r="A73" s="45"/>
    </row>
    <row r="74" spans="1:8" x14ac:dyDescent="0.25">
      <c r="A74" s="45"/>
    </row>
    <row r="75" spans="1:8" x14ac:dyDescent="0.25">
      <c r="A75" s="45"/>
    </row>
    <row r="76" spans="1:8" x14ac:dyDescent="0.25">
      <c r="A76" s="45"/>
    </row>
    <row r="77" spans="1:8" x14ac:dyDescent="0.25">
      <c r="A77" s="45"/>
    </row>
    <row r="78" spans="1:8" x14ac:dyDescent="0.25">
      <c r="A78" s="45"/>
    </row>
    <row r="79" spans="1:8" x14ac:dyDescent="0.25">
      <c r="A79" s="45"/>
    </row>
    <row r="80" spans="1:8" x14ac:dyDescent="0.25">
      <c r="A80" s="45"/>
    </row>
    <row r="81" spans="1:8" x14ac:dyDescent="0.25">
      <c r="A81" s="45"/>
    </row>
    <row r="82" spans="1:8" x14ac:dyDescent="0.25">
      <c r="A82" s="45"/>
      <c r="H82" s="45"/>
    </row>
    <row r="83" spans="1:8" x14ac:dyDescent="0.25">
      <c r="A83" s="45"/>
      <c r="H83" s="45"/>
    </row>
    <row r="84" spans="1:8" x14ac:dyDescent="0.25">
      <c r="H84" s="45"/>
    </row>
    <row r="85" spans="1:8" x14ac:dyDescent="0.25">
      <c r="H85" s="45"/>
    </row>
    <row r="89" spans="1:8" x14ac:dyDescent="0.25">
      <c r="H89" s="45"/>
    </row>
    <row r="90" spans="1:8" x14ac:dyDescent="0.25">
      <c r="H90" s="45"/>
    </row>
    <row r="91" spans="1:8" x14ac:dyDescent="0.25">
      <c r="H91" s="45"/>
    </row>
    <row r="95" spans="1:8" x14ac:dyDescent="0.25">
      <c r="H95" s="45"/>
    </row>
    <row r="96" spans="1:8" x14ac:dyDescent="0.25">
      <c r="H96" s="45"/>
    </row>
    <row r="97" spans="8:8" x14ac:dyDescent="0.25">
      <c r="H97" s="45"/>
    </row>
    <row r="98" spans="8:8" x14ac:dyDescent="0.25">
      <c r="H98" s="45"/>
    </row>
    <row r="99" spans="8:8" x14ac:dyDescent="0.25">
      <c r="H99" s="45"/>
    </row>
    <row r="100" spans="8:8" x14ac:dyDescent="0.25">
      <c r="H100" s="45"/>
    </row>
    <row r="101" spans="8:8" x14ac:dyDescent="0.25">
      <c r="H101" s="45"/>
    </row>
    <row r="102" spans="8:8" x14ac:dyDescent="0.25">
      <c r="H102" s="45"/>
    </row>
    <row r="103" spans="8:8" x14ac:dyDescent="0.25">
      <c r="H103" s="45"/>
    </row>
    <row r="106" spans="8:8" x14ac:dyDescent="0.25">
      <c r="H106" s="45"/>
    </row>
    <row r="107" spans="8:8" x14ac:dyDescent="0.25">
      <c r="H107" s="45"/>
    </row>
    <row r="108" spans="8:8" x14ac:dyDescent="0.25">
      <c r="H108" s="45"/>
    </row>
    <row r="112" spans="8:8" x14ac:dyDescent="0.25">
      <c r="H112" s="45"/>
    </row>
    <row r="113" spans="8:8" x14ac:dyDescent="0.25">
      <c r="H113" s="45"/>
    </row>
    <row r="114" spans="8:8" x14ac:dyDescent="0.25">
      <c r="H114" s="45"/>
    </row>
    <row r="115" spans="8:8" x14ac:dyDescent="0.25">
      <c r="H115" s="45"/>
    </row>
    <row r="119" spans="8:8" x14ac:dyDescent="0.25">
      <c r="H119" s="45"/>
    </row>
    <row r="120" spans="8:8" x14ac:dyDescent="0.25">
      <c r="H120" s="45"/>
    </row>
    <row r="121" spans="8:8" x14ac:dyDescent="0.25">
      <c r="H121" s="45"/>
    </row>
    <row r="122" spans="8:8" x14ac:dyDescent="0.25">
      <c r="H122" s="45"/>
    </row>
    <row r="123" spans="8:8" x14ac:dyDescent="0.25">
      <c r="H123" s="45"/>
    </row>
    <row r="124" spans="8:8" x14ac:dyDescent="0.25">
      <c r="H124" s="45"/>
    </row>
    <row r="125" spans="8:8" x14ac:dyDescent="0.25">
      <c r="H125" s="45"/>
    </row>
    <row r="126" spans="8:8" x14ac:dyDescent="0.25">
      <c r="H126" s="45"/>
    </row>
    <row r="127" spans="8:8" x14ac:dyDescent="0.25">
      <c r="H127" s="45"/>
    </row>
    <row r="128" spans="8:8" x14ac:dyDescent="0.25">
      <c r="H128" s="45"/>
    </row>
    <row r="129" spans="8:8" x14ac:dyDescent="0.25">
      <c r="H129" s="45"/>
    </row>
    <row r="130" spans="8:8" x14ac:dyDescent="0.25">
      <c r="H130" s="45"/>
    </row>
    <row r="131" spans="8:8" x14ac:dyDescent="0.25">
      <c r="H131" s="45"/>
    </row>
    <row r="132" spans="8:8" x14ac:dyDescent="0.25">
      <c r="H132" s="45"/>
    </row>
    <row r="133" spans="8:8" x14ac:dyDescent="0.25">
      <c r="H133" s="45"/>
    </row>
    <row r="137" spans="8:8" x14ac:dyDescent="0.25">
      <c r="H137" s="45"/>
    </row>
    <row r="138" spans="8:8" x14ac:dyDescent="0.25">
      <c r="H138" s="45"/>
    </row>
    <row r="139" spans="8:8" x14ac:dyDescent="0.25">
      <c r="H139" s="45"/>
    </row>
    <row r="140" spans="8:8" x14ac:dyDescent="0.25">
      <c r="H140" s="45"/>
    </row>
    <row r="144" spans="8:8" x14ac:dyDescent="0.25">
      <c r="H144" s="45"/>
    </row>
    <row r="145" spans="8:8" x14ac:dyDescent="0.25">
      <c r="H145" s="45"/>
    </row>
    <row r="146" spans="8:8" x14ac:dyDescent="0.25">
      <c r="H146" s="45"/>
    </row>
    <row r="150" spans="8:8" x14ac:dyDescent="0.25">
      <c r="H150" s="45"/>
    </row>
    <row r="151" spans="8:8" x14ac:dyDescent="0.25">
      <c r="H151" s="45"/>
    </row>
    <row r="152" spans="8:8" x14ac:dyDescent="0.25">
      <c r="H152" s="45"/>
    </row>
  </sheetData>
  <mergeCells count="27">
    <mergeCell ref="A39:I39"/>
    <mergeCell ref="A44:I44"/>
    <mergeCell ref="J44:P44"/>
    <mergeCell ref="J39:P39"/>
    <mergeCell ref="Q39:W39"/>
    <mergeCell ref="Q44:W44"/>
    <mergeCell ref="A29:I29"/>
    <mergeCell ref="J29:P29"/>
    <mergeCell ref="A34:I34"/>
    <mergeCell ref="J34:P34"/>
    <mergeCell ref="Q29:W29"/>
    <mergeCell ref="Q34:W34"/>
    <mergeCell ref="A19:I19"/>
    <mergeCell ref="J19:P19"/>
    <mergeCell ref="A24:I24"/>
    <mergeCell ref="J24:P24"/>
    <mergeCell ref="Q14:W14"/>
    <mergeCell ref="Q19:W19"/>
    <mergeCell ref="Q24:W24"/>
    <mergeCell ref="A14:I14"/>
    <mergeCell ref="J14:P14"/>
    <mergeCell ref="A8:I8"/>
    <mergeCell ref="J8:P8"/>
    <mergeCell ref="Q3:W3"/>
    <mergeCell ref="Q8:W8"/>
    <mergeCell ref="A3:I3"/>
    <mergeCell ref="J3:P3"/>
  </mergeCells>
  <phoneticPr fontId="18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>
      <selection activeCell="B3" sqref="B3:H6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D75BC-AB72-4D0F-B842-545365663BDA}">
  <dimension ref="A1:P27"/>
  <sheetViews>
    <sheetView zoomScaleNormal="100" workbookViewId="0">
      <selection activeCell="P19" sqref="P19"/>
    </sheetView>
  </sheetViews>
  <sheetFormatPr defaultRowHeight="15" x14ac:dyDescent="0.25"/>
  <cols>
    <col min="1" max="1" width="7" customWidth="1"/>
    <col min="2" max="3" width="14.28515625" customWidth="1"/>
    <col min="4" max="5" width="13.5703125" customWidth="1"/>
    <col min="6" max="6" width="11" style="18" customWidth="1"/>
    <col min="7" max="7" width="18.5703125" customWidth="1"/>
    <col min="8" max="8" width="11" customWidth="1"/>
    <col min="9" max="9" width="17" customWidth="1"/>
    <col min="10" max="10" width="16.28515625" customWidth="1"/>
    <col min="11" max="11" width="14.5703125" customWidth="1"/>
    <col min="12" max="12" width="11" bestFit="1" customWidth="1"/>
    <col min="15" max="15" width="20.140625" customWidth="1"/>
    <col min="16" max="16" width="21.28515625" customWidth="1"/>
  </cols>
  <sheetData>
    <row r="1" spans="1:16" x14ac:dyDescent="0.25">
      <c r="B1" s="31" t="s">
        <v>13</v>
      </c>
    </row>
    <row r="2" spans="1:16" x14ac:dyDescent="0.25">
      <c r="A2" s="19" t="s">
        <v>19</v>
      </c>
      <c r="B2" s="20" t="s">
        <v>14</v>
      </c>
      <c r="C2" s="20" t="s">
        <v>17</v>
      </c>
      <c r="D2" s="20" t="s">
        <v>20</v>
      </c>
      <c r="E2" s="20" t="s">
        <v>21</v>
      </c>
      <c r="F2" s="21" t="s">
        <v>15</v>
      </c>
      <c r="G2" s="21" t="s">
        <v>10</v>
      </c>
      <c r="H2" s="22"/>
      <c r="I2" s="22"/>
      <c r="J2" s="22"/>
      <c r="K2" s="22"/>
      <c r="L2" s="22"/>
      <c r="M2" s="19"/>
    </row>
    <row r="3" spans="1:16" x14ac:dyDescent="0.25">
      <c r="A3" s="19">
        <v>1</v>
      </c>
      <c r="B3" s="19">
        <v>305</v>
      </c>
      <c r="C3" s="19">
        <v>34.950000000000003</v>
      </c>
      <c r="D3" s="23">
        <v>31.77</v>
      </c>
      <c r="E3" s="23">
        <f>D3*10.764</f>
        <v>341.97227999999996</v>
      </c>
      <c r="F3" s="24">
        <f>G3/E3</f>
        <v>20257.641935188432</v>
      </c>
      <c r="G3" s="28">
        <v>6927552</v>
      </c>
      <c r="H3" s="22">
        <v>415700</v>
      </c>
      <c r="I3" s="22">
        <v>30000</v>
      </c>
      <c r="J3" s="28">
        <f>G3+H3+I3</f>
        <v>7373252</v>
      </c>
      <c r="K3" s="24">
        <f>J3/E3</f>
        <v>21560.963947136304</v>
      </c>
      <c r="L3" s="19"/>
      <c r="M3" s="19"/>
    </row>
    <row r="4" spans="1:16" x14ac:dyDescent="0.25">
      <c r="A4" s="19">
        <v>2</v>
      </c>
      <c r="B4" s="19">
        <v>403</v>
      </c>
      <c r="C4" s="19">
        <v>34.229999999999997</v>
      </c>
      <c r="D4" s="23">
        <v>31.12</v>
      </c>
      <c r="E4" s="23">
        <f t="shared" ref="E4:E9" si="0">D4*10.764</f>
        <v>334.97568000000001</v>
      </c>
      <c r="F4" s="24">
        <f t="shared" ref="F4:F9" si="1">G4/E4</f>
        <v>20451.484716741226</v>
      </c>
      <c r="G4" s="24">
        <v>6850750</v>
      </c>
      <c r="H4" s="22">
        <v>411100</v>
      </c>
      <c r="I4" s="22">
        <v>30000</v>
      </c>
      <c r="J4" s="28">
        <f t="shared" ref="J4:J9" si="2">G4+H4+I4</f>
        <v>7291850</v>
      </c>
      <c r="K4" s="24">
        <f t="shared" ref="K4:K9" si="3">J4/E4</f>
        <v>21768.296731273149</v>
      </c>
      <c r="L4" s="19"/>
      <c r="M4" s="19"/>
    </row>
    <row r="5" spans="1:16" x14ac:dyDescent="0.25">
      <c r="A5" s="19">
        <v>3</v>
      </c>
      <c r="B5" s="19">
        <v>604</v>
      </c>
      <c r="C5" s="19">
        <v>33.93</v>
      </c>
      <c r="D5" s="23">
        <v>30.84</v>
      </c>
      <c r="E5" s="23">
        <f t="shared" si="0"/>
        <v>331.96175999999997</v>
      </c>
      <c r="F5" s="24">
        <f t="shared" si="1"/>
        <v>20242.331526378221</v>
      </c>
      <c r="G5" s="28">
        <v>6719680</v>
      </c>
      <c r="H5" s="22">
        <v>403200</v>
      </c>
      <c r="I5" s="22">
        <v>30000</v>
      </c>
      <c r="J5" s="28">
        <f t="shared" si="2"/>
        <v>7152880</v>
      </c>
      <c r="K5" s="24">
        <f t="shared" si="3"/>
        <v>21547.301110826742</v>
      </c>
      <c r="L5" s="19"/>
      <c r="M5" s="19"/>
    </row>
    <row r="6" spans="1:16" x14ac:dyDescent="0.25">
      <c r="A6" s="19">
        <v>4</v>
      </c>
      <c r="B6" s="19">
        <v>702</v>
      </c>
      <c r="C6" s="19">
        <v>34.229999999999997</v>
      </c>
      <c r="D6" s="23">
        <v>31.12</v>
      </c>
      <c r="E6" s="23">
        <f t="shared" si="0"/>
        <v>334.97568000000001</v>
      </c>
      <c r="F6" s="24">
        <f t="shared" si="1"/>
        <v>18401.335882055675</v>
      </c>
      <c r="G6" s="28">
        <v>6164000</v>
      </c>
      <c r="H6" s="22">
        <v>369841</v>
      </c>
      <c r="I6" s="22">
        <v>30000</v>
      </c>
      <c r="J6" s="28">
        <f t="shared" si="2"/>
        <v>6563841</v>
      </c>
      <c r="K6" s="24">
        <f t="shared" si="3"/>
        <v>19594.977760773556</v>
      </c>
      <c r="L6" s="19"/>
      <c r="M6" s="19"/>
    </row>
    <row r="7" spans="1:16" x14ac:dyDescent="0.25">
      <c r="A7" s="19">
        <v>5</v>
      </c>
      <c r="B7" s="19">
        <v>703</v>
      </c>
      <c r="C7" s="19">
        <v>34.229999999999997</v>
      </c>
      <c r="D7" s="23">
        <v>31.12</v>
      </c>
      <c r="E7" s="23">
        <f t="shared" si="0"/>
        <v>334.97568000000001</v>
      </c>
      <c r="F7" s="24">
        <f t="shared" si="1"/>
        <v>19671.428086958433</v>
      </c>
      <c r="G7" s="29">
        <v>6589450</v>
      </c>
      <c r="H7" s="22">
        <v>395368</v>
      </c>
      <c r="I7" s="22">
        <v>30000</v>
      </c>
      <c r="J7" s="29">
        <f t="shared" si="2"/>
        <v>7014818</v>
      </c>
      <c r="K7" s="24">
        <f t="shared" si="3"/>
        <v>20941.275497970481</v>
      </c>
      <c r="L7" s="19"/>
      <c r="M7" s="19"/>
    </row>
    <row r="8" spans="1:16" x14ac:dyDescent="0.25">
      <c r="A8" s="19">
        <v>6</v>
      </c>
      <c r="B8" s="19">
        <v>705</v>
      </c>
      <c r="C8" s="19">
        <v>34.950000000000003</v>
      </c>
      <c r="D8" s="23">
        <v>31.77</v>
      </c>
      <c r="E8" s="23">
        <f t="shared" si="0"/>
        <v>341.97227999999996</v>
      </c>
      <c r="F8" s="24">
        <f t="shared" si="1"/>
        <v>20126.63131643302</v>
      </c>
      <c r="G8" s="29">
        <v>6882750</v>
      </c>
      <c r="H8" s="22">
        <v>413000</v>
      </c>
      <c r="I8" s="22">
        <v>30000</v>
      </c>
      <c r="J8" s="29">
        <f t="shared" si="2"/>
        <v>7325750</v>
      </c>
      <c r="K8" s="24">
        <f t="shared" si="3"/>
        <v>21422.057951597719</v>
      </c>
      <c r="L8" s="19"/>
      <c r="M8" s="19"/>
    </row>
    <row r="9" spans="1:16" x14ac:dyDescent="0.25">
      <c r="A9" s="19">
        <v>7</v>
      </c>
      <c r="B9" s="19">
        <v>1403</v>
      </c>
      <c r="C9" s="19">
        <v>34.229999999999997</v>
      </c>
      <c r="D9" s="23">
        <v>31.12</v>
      </c>
      <c r="E9" s="23">
        <f t="shared" si="0"/>
        <v>334.97568000000001</v>
      </c>
      <c r="F9" s="24">
        <f t="shared" si="1"/>
        <v>20001.452045712693</v>
      </c>
      <c r="G9" s="29">
        <v>6700000</v>
      </c>
      <c r="H9" s="22">
        <v>402000</v>
      </c>
      <c r="I9" s="22">
        <v>30000</v>
      </c>
      <c r="J9" s="29">
        <f t="shared" si="2"/>
        <v>7132000</v>
      </c>
      <c r="K9" s="24">
        <f t="shared" si="3"/>
        <v>21291.097908958644</v>
      </c>
      <c r="L9" s="19"/>
      <c r="M9" s="19"/>
    </row>
    <row r="10" spans="1:16" x14ac:dyDescent="0.25">
      <c r="A10" s="19"/>
      <c r="B10" s="19"/>
      <c r="C10" s="19"/>
      <c r="D10" s="23"/>
      <c r="E10" s="23"/>
      <c r="F10" s="24"/>
      <c r="G10" s="29"/>
      <c r="H10" s="22"/>
      <c r="I10" s="22"/>
      <c r="J10" s="29"/>
      <c r="K10" s="25"/>
      <c r="L10" s="19"/>
      <c r="M10" s="19"/>
    </row>
    <row r="11" spans="1:16" x14ac:dyDescent="0.25">
      <c r="A11" s="19"/>
      <c r="B11" s="19"/>
      <c r="C11" s="19"/>
      <c r="D11" s="23"/>
      <c r="E11" s="23"/>
      <c r="F11" s="24"/>
      <c r="G11" s="29"/>
      <c r="H11" s="19"/>
      <c r="I11" s="19"/>
      <c r="J11" s="29"/>
      <c r="K11" s="23"/>
      <c r="L11" s="27"/>
      <c r="M11" s="19"/>
    </row>
    <row r="12" spans="1:16" x14ac:dyDescent="0.25">
      <c r="A12" s="19"/>
      <c r="B12" s="19"/>
      <c r="C12" s="19"/>
      <c r="D12" s="23"/>
      <c r="E12" s="23"/>
      <c r="F12" s="24"/>
      <c r="G12" s="29"/>
      <c r="H12" s="19"/>
      <c r="I12" s="22"/>
      <c r="J12" s="29"/>
      <c r="K12" s="23"/>
      <c r="L12" s="27"/>
      <c r="M12" s="19"/>
    </row>
    <row r="13" spans="1:16" x14ac:dyDescent="0.25">
      <c r="A13" s="19"/>
      <c r="B13" s="19"/>
      <c r="C13" s="19"/>
      <c r="D13" s="23"/>
      <c r="E13" s="23"/>
      <c r="F13" s="24"/>
      <c r="G13" s="30"/>
      <c r="H13" s="19"/>
      <c r="I13" s="22"/>
      <c r="J13" s="30"/>
      <c r="K13" s="24"/>
      <c r="L13" s="27"/>
      <c r="M13" s="19"/>
    </row>
    <row r="14" spans="1:16" x14ac:dyDescent="0.25">
      <c r="A14" s="19"/>
      <c r="B14" s="19"/>
      <c r="C14" t="s">
        <v>8</v>
      </c>
      <c r="E14" s="19" t="s">
        <v>9</v>
      </c>
      <c r="F14" s="23"/>
      <c r="G14" s="23"/>
      <c r="H14" s="24"/>
      <c r="I14" s="29"/>
      <c r="J14" s="19" t="s">
        <v>9</v>
      </c>
      <c r="K14" s="22" t="s">
        <v>8</v>
      </c>
      <c r="L14" s="27"/>
      <c r="M14" s="19"/>
    </row>
    <row r="15" spans="1:16" x14ac:dyDescent="0.25">
      <c r="A15" s="19"/>
      <c r="B15">
        <v>1403</v>
      </c>
      <c r="E15" s="19">
        <v>94.105000000000004</v>
      </c>
      <c r="F15" s="3">
        <f>E15*10.764</f>
        <v>1012.9462199999999</v>
      </c>
      <c r="G15" s="23">
        <f>F15/1.1</f>
        <v>920.86019999999985</v>
      </c>
      <c r="H15" s="24"/>
      <c r="I15" s="26">
        <v>20000000</v>
      </c>
      <c r="J15" s="19">
        <f>I15/F15</f>
        <v>19744.384849967653</v>
      </c>
      <c r="K15" s="186">
        <f>I15/G15</f>
        <v>21718.823334964422</v>
      </c>
      <c r="L15" s="27"/>
      <c r="M15" s="19"/>
      <c r="O15" s="7"/>
      <c r="P15" s="8"/>
    </row>
    <row r="16" spans="1:16" x14ac:dyDescent="0.25">
      <c r="A16" s="19"/>
      <c r="B16" s="19">
        <v>105</v>
      </c>
      <c r="C16" s="19">
        <v>68.62</v>
      </c>
      <c r="D16" s="23">
        <f>C16*10.764</f>
        <v>738.62567999999999</v>
      </c>
      <c r="E16" s="23">
        <v>75.48</v>
      </c>
      <c r="F16" s="3">
        <f>E16*10.764</f>
        <v>812.46672000000001</v>
      </c>
      <c r="G16" s="29"/>
      <c r="H16" s="19"/>
      <c r="I16" s="22">
        <v>14000000</v>
      </c>
      <c r="J16" s="19">
        <f t="shared" ref="J16:J19" si="4">I16/F16</f>
        <v>17231.475031986542</v>
      </c>
      <c r="K16" s="24">
        <f>I16/D16</f>
        <v>18954.120306242265</v>
      </c>
      <c r="L16" s="27"/>
      <c r="M16" s="19"/>
    </row>
    <row r="17" spans="1:16" x14ac:dyDescent="0.25">
      <c r="A17" s="19"/>
      <c r="B17" s="19"/>
      <c r="C17" s="19"/>
      <c r="D17" s="23"/>
      <c r="E17" s="23">
        <v>93.08</v>
      </c>
      <c r="F17" s="3">
        <f>E17*10.764</f>
        <v>1001.9131199999999</v>
      </c>
      <c r="G17" s="29">
        <f>F17/1.1</f>
        <v>910.83010909090899</v>
      </c>
      <c r="H17" s="19"/>
      <c r="I17" s="187">
        <v>23000000</v>
      </c>
      <c r="J17" s="19">
        <f t="shared" si="4"/>
        <v>22956.082259906929</v>
      </c>
      <c r="K17" s="186">
        <f>I17/G17</f>
        <v>25251.690485897623</v>
      </c>
      <c r="L17" s="27"/>
      <c r="M17" s="19"/>
    </row>
    <row r="18" spans="1:16" x14ac:dyDescent="0.25">
      <c r="A18" s="19"/>
      <c r="B18" s="19"/>
      <c r="C18" s="19"/>
      <c r="D18" s="19"/>
      <c r="E18" s="19">
        <v>68.17</v>
      </c>
      <c r="F18" s="3">
        <f>E18*10.764</f>
        <v>733.78188</v>
      </c>
      <c r="G18" s="29">
        <f>F18/1.1</f>
        <v>667.07443636363632</v>
      </c>
      <c r="H18" s="19"/>
      <c r="I18" s="19">
        <v>14995620</v>
      </c>
      <c r="J18" s="19">
        <f t="shared" si="4"/>
        <v>20436.07291038585</v>
      </c>
      <c r="K18" s="186">
        <f>I18/G18</f>
        <v>22479.680201424435</v>
      </c>
      <c r="L18" s="27"/>
      <c r="M18" s="19">
        <v>900000</v>
      </c>
      <c r="N18">
        <v>30000</v>
      </c>
      <c r="O18">
        <f>I18+M18+N18</f>
        <v>15925620</v>
      </c>
      <c r="P18" s="188">
        <f>O18/G18</f>
        <v>23873.827464913691</v>
      </c>
    </row>
    <row r="19" spans="1:16" x14ac:dyDescent="0.25">
      <c r="A19" s="19"/>
      <c r="B19" s="19"/>
      <c r="C19" s="19"/>
      <c r="D19" s="19"/>
      <c r="E19" s="19">
        <v>69.75</v>
      </c>
      <c r="F19" s="3">
        <f>E19*10.764</f>
        <v>750.78899999999999</v>
      </c>
      <c r="G19" s="29">
        <f>F19/1.1</f>
        <v>682.53545454545451</v>
      </c>
      <c r="H19" s="19"/>
      <c r="I19" s="19">
        <v>14854020</v>
      </c>
      <c r="J19" s="19">
        <f t="shared" ref="J19" si="5">I19/F19</f>
        <v>19784.546656916922</v>
      </c>
      <c r="K19" s="186">
        <f>I19/G19</f>
        <v>21763.001322608616</v>
      </c>
      <c r="L19" s="27"/>
      <c r="M19" s="19"/>
    </row>
    <row r="20" spans="1:16" x14ac:dyDescent="0.25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</row>
    <row r="21" spans="1:16" x14ac:dyDescent="0.25">
      <c r="B21" s="18"/>
      <c r="C21" s="18"/>
      <c r="D21" s="18"/>
      <c r="E21" s="18"/>
      <c r="G21" s="18"/>
      <c r="H21" s="18"/>
      <c r="I21" s="18"/>
      <c r="J21" s="18"/>
      <c r="K21" s="18"/>
    </row>
    <row r="22" spans="1:16" x14ac:dyDescent="0.25">
      <c r="B22" s="18"/>
      <c r="C22" s="18"/>
      <c r="D22" s="18"/>
      <c r="E22" s="18"/>
      <c r="G22" s="18"/>
      <c r="H22" s="18"/>
      <c r="I22" s="18"/>
      <c r="J22" s="18"/>
      <c r="K22" s="18"/>
    </row>
    <row r="23" spans="1:16" x14ac:dyDescent="0.25">
      <c r="B23" s="18"/>
      <c r="C23" s="18"/>
      <c r="D23" s="18"/>
      <c r="E23" s="18"/>
      <c r="G23" s="18"/>
      <c r="H23" s="18"/>
      <c r="I23" s="18"/>
      <c r="J23" s="18"/>
      <c r="K23" s="18"/>
    </row>
    <row r="24" spans="1:16" x14ac:dyDescent="0.25">
      <c r="B24" s="18"/>
      <c r="C24" s="18"/>
      <c r="D24" s="18"/>
      <c r="E24" s="18"/>
      <c r="G24" s="18"/>
      <c r="H24" s="18"/>
      <c r="I24" s="18"/>
      <c r="J24" s="18"/>
      <c r="K24" s="18"/>
    </row>
    <row r="25" spans="1:16" x14ac:dyDescent="0.25">
      <c r="B25" s="18"/>
      <c r="C25" s="18"/>
      <c r="D25" s="18"/>
      <c r="E25" s="18"/>
      <c r="G25" s="18"/>
      <c r="H25" s="18"/>
      <c r="I25" s="18"/>
      <c r="J25" s="18"/>
      <c r="K25" s="18"/>
    </row>
    <row r="26" spans="1:16" x14ac:dyDescent="0.25">
      <c r="B26" s="18"/>
      <c r="C26" s="18"/>
      <c r="D26" s="18"/>
      <c r="E26" s="18"/>
      <c r="G26" s="18"/>
      <c r="H26" s="18"/>
      <c r="I26" s="18"/>
      <c r="J26" s="18"/>
      <c r="K26" s="18"/>
    </row>
    <row r="27" spans="1:16" x14ac:dyDescent="0.25">
      <c r="B27" s="18"/>
      <c r="C27" s="18"/>
      <c r="D27" s="18"/>
      <c r="E27" s="18"/>
      <c r="G27" s="18"/>
      <c r="H27" s="18"/>
      <c r="I27" s="18"/>
      <c r="J27" s="18"/>
      <c r="K27" s="18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BF18F-CE0B-44B1-B3F9-8D180A2FCA64}">
  <dimension ref="A1"/>
  <sheetViews>
    <sheetView zoomScaleNormal="100"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A Wing</vt:lpstr>
      <vt:lpstr>B Wing</vt:lpstr>
      <vt:lpstr>C Wing</vt:lpstr>
      <vt:lpstr>Total</vt:lpstr>
      <vt:lpstr>Rera</vt:lpstr>
      <vt:lpstr>Typical Floor</vt:lpstr>
      <vt:lpstr>Rates</vt:lpstr>
      <vt:lpstr>IGR</vt:lpstr>
      <vt:lpstr>RR</vt:lpstr>
      <vt:lpstr>'B Wing'!Print_Area</vt:lpstr>
      <vt:lpstr>'C Wing'!Print_Area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Vinita Surve</cp:lastModifiedBy>
  <cp:lastPrinted>2013-08-31T05:30:46Z</cp:lastPrinted>
  <dcterms:created xsi:type="dcterms:W3CDTF">2013-08-30T08:57:19Z</dcterms:created>
  <dcterms:modified xsi:type="dcterms:W3CDTF">2024-03-18T10:58:38Z</dcterms:modified>
</cp:coreProperties>
</file>