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ohit shamji Goti\"/>
    </mc:Choice>
  </mc:AlternateContent>
  <xr:revisionPtr revIDLastSave="0" documentId="13_ncr:1_{720F7A8A-8E8D-4E11-95FF-6EC07652C69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3" i="4" l="1"/>
  <c r="Q24" i="4"/>
  <c r="Q22" i="4"/>
  <c r="R4" i="4" l="1"/>
  <c r="Q4" i="4"/>
  <c r="S4" i="4"/>
  <c r="P32" i="4"/>
  <c r="O24" i="4"/>
  <c r="O22" i="4"/>
  <c r="P21" i="4"/>
  <c r="P20" i="4"/>
  <c r="P19" i="4"/>
  <c r="H24" i="4"/>
  <c r="H32" i="4"/>
  <c r="H22" i="4"/>
  <c r="I21" i="4"/>
  <c r="I20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Q5" i="4" s="1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<sst xmlns="http://schemas.openxmlformats.org/spreadsheetml/2006/main" count="35" uniqueCount="27">
  <si>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</si>
  <si>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</si>
  <si>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</si>
  <si>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</si>
  <si>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</si>
  <si>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</si>
  <si>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</si>
  <si>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</si>
  <si>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</si>
  <si>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</si>
  <si>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</si>
  <si>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</si>
  <si>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</si>
  <si>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301 &amp; 302 , 3rd Floor, Wing - A, shreeshti vihar gundge karjat, District - Thane</t>
  </si>
  <si>
    <t>ca</t>
  </si>
  <si>
    <t>encl bal</t>
  </si>
  <si>
    <t>fb</t>
  </si>
  <si>
    <t>rate</t>
  </si>
  <si>
    <t>fmv</t>
  </si>
  <si>
    <t>agreemetn  - 01.03.24</t>
  </si>
  <si>
    <t>av</t>
  </si>
  <si>
    <t>sd</t>
  </si>
  <si>
    <t>rd</t>
  </si>
  <si>
    <t>bv</t>
  </si>
  <si>
    <t>Flat No. 302</t>
  </si>
  <si>
    <t>Flat No. 301</t>
  </si>
  <si>
    <t>s+7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</si>
</sst>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402233</xdr:colOff>
      <xdr:row>43</xdr:row>
      <xdr:rowOff>10606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B74F90-D4A2-4B5B-ABF8-F0D8A2B41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642233" cy="7744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116018</xdr:colOff>
      <xdr:row>50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EBD3CC-0199-4FF1-8F79-B1F027F59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308018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83FB43-91F7-4958-8826-6D7B14B3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380</v>
      </c>
      <c r="C2" s="4">
        <f>B2*1.2</f>
        <v>456</v>
      </c>
      <c r="D2" s="4">
        <f t="shared" ref="D2:D13" si="2">C2*1.2</f>
        <v>547.19999999999993</v>
      </c>
      <c r="E2" s="5">
        <f t="shared" ref="E2:E13" si="3">R2</f>
        <v>1596000</v>
      </c>
      <c r="F2" s="10">
        <f t="shared" ref="F2:F13" si="4">ROUND((E2/B2),0)</f>
        <v>4200</v>
      </c>
      <c r="G2" s="10">
        <f t="shared" ref="G2:G13" si="5">ROUND((E2/C2),0)</f>
        <v>3500</v>
      </c>
      <c r="H2" s="10">
        <f t="shared" ref="H2:H13" si="6">ROUND((E2/D2),0)</f>
        <v>2917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380</v>
      </c>
      <c r="R2" s="2">
        <v>1596000</v>
      </c>
      <c r="S2" s="8"/>
      <c r="T2" s="8"/>
    </row>
    <row r="3" spans="1:20" x14ac:dyDescent="0.25">
      <c r="A3" s="4">
        <f t="shared" si="0"/>
        <v>0</v>
      </c>
      <c r="B3" s="4">
        <f t="shared" si="1"/>
        <v>480</v>
      </c>
      <c r="C3" s="4">
        <f t="shared" ref="C3:C15" si="9">B3*1.2</f>
        <v>576</v>
      </c>
      <c r="D3" s="4">
        <f t="shared" si="2"/>
        <v>691.19999999999993</v>
      </c>
      <c r="E3" s="5">
        <f t="shared" si="3"/>
        <v>2300000</v>
      </c>
      <c r="F3" s="10">
        <f t="shared" si="4"/>
        <v>4792</v>
      </c>
      <c r="G3" s="10">
        <f t="shared" si="5"/>
        <v>3993</v>
      </c>
      <c r="H3" s="10">
        <f t="shared" si="6"/>
        <v>3328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480</v>
      </c>
      <c r="R3" s="2">
        <v>2300000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463.28255999999999</v>
      </c>
      <c r="C4" s="4">
        <f t="shared" si="9"/>
        <v>555.93907200000001</v>
      </c>
      <c r="D4" s="4">
        <f t="shared" si="2"/>
        <v>667.12688639999999</v>
      </c>
      <c r="E4" s="5">
        <f t="shared" si="3"/>
        <v>3422000</v>
      </c>
      <c r="F4" s="10">
        <f t="shared" si="4"/>
        <v>7386</v>
      </c>
      <c r="G4" s="10">
        <f t="shared" si="5"/>
        <v>6155</v>
      </c>
      <c r="H4" s="10">
        <f t="shared" si="6"/>
        <v>5129</v>
      </c>
      <c r="I4" s="4" t="e">
        <f>#REF!</f>
        <v>#REF!</v>
      </c>
      <c r="J4" s="4">
        <f t="shared" si="7"/>
        <v>43.04</v>
      </c>
      <c r="O4">
        <v>0</v>
      </c>
      <c r="P4">
        <f t="shared" si="8"/>
        <v>0</v>
      </c>
      <c r="Q4">
        <f>S4*10.764</f>
        <v>463.28255999999999</v>
      </c>
      <c r="R4" s="2">
        <f>3200000+192000+30000</f>
        <v>3422000</v>
      </c>
      <c r="S4" s="8">
        <f>32.35+5.59+5.1</f>
        <v>43.04</v>
      </c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5" t="e">
        <f t="shared" si="4"/>
        <v>#DIV/0!</v>
      </c>
      <c r="G5" s="15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ref="Q5:Q12" si="10">P5/1.2</f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H18" s="6" t="s">
        <v>25</v>
      </c>
      <c r="O18" s="6" t="s">
        <v>24</v>
      </c>
    </row>
    <row r="19" spans="7:24" x14ac:dyDescent="0.25">
      <c r="G19" t="s">
        <v>14</v>
      </c>
      <c r="H19">
        <v>321</v>
      </c>
      <c r="I19">
        <f>29.83*10.764</f>
        <v>321.09011999999996</v>
      </c>
      <c r="O19">
        <v>347</v>
      </c>
      <c r="P19">
        <f>32.25*10.764</f>
        <v>347.13899999999995</v>
      </c>
    </row>
    <row r="20" spans="7:24" x14ac:dyDescent="0.25">
      <c r="G20" t="s">
        <v>15</v>
      </c>
      <c r="H20">
        <v>106</v>
      </c>
      <c r="I20">
        <f>9.86*10.764</f>
        <v>106.13303999999999</v>
      </c>
      <c r="O20">
        <v>61</v>
      </c>
      <c r="P20">
        <f>5.68*10.764</f>
        <v>61.13951999999999</v>
      </c>
    </row>
    <row r="21" spans="7:24" x14ac:dyDescent="0.25">
      <c r="G21" t="s">
        <v>16</v>
      </c>
      <c r="H21">
        <v>33</v>
      </c>
      <c r="I21">
        <f>3.08*10.764</f>
        <v>33.153120000000001</v>
      </c>
      <c r="O21">
        <v>55</v>
      </c>
      <c r="P21">
        <f>5.1*10.764</f>
        <v>54.896399999999993</v>
      </c>
      <c r="R21">
        <v>439</v>
      </c>
    </row>
    <row r="22" spans="7:24" x14ac:dyDescent="0.25">
      <c r="G22" s="6"/>
      <c r="H22" s="6">
        <f>SUM(H19:H21)</f>
        <v>460</v>
      </c>
      <c r="O22">
        <f>SUM(O19:O21)</f>
        <v>463</v>
      </c>
      <c r="Q22">
        <f>O22*1.1</f>
        <v>509.30000000000007</v>
      </c>
      <c r="R22">
        <v>2100000</v>
      </c>
      <c r="S22" t="s">
        <v>26</v>
      </c>
    </row>
    <row r="23" spans="7:24" x14ac:dyDescent="0.25">
      <c r="G23" t="s">
        <v>17</v>
      </c>
      <c r="H23">
        <v>4500</v>
      </c>
      <c r="O23">
        <v>4500</v>
      </c>
      <c r="Q23">
        <v>2800</v>
      </c>
      <c r="R23">
        <f>R22/R21</f>
        <v>4783.5990888382685</v>
      </c>
    </row>
    <row r="24" spans="7:24" x14ac:dyDescent="0.25">
      <c r="G24" t="s">
        <v>18</v>
      </c>
      <c r="H24" s="6">
        <f>H23*H22</f>
        <v>2070000</v>
      </c>
      <c r="O24" s="6">
        <f>O23*O22</f>
        <v>2083500</v>
      </c>
      <c r="P24" s="11"/>
      <c r="Q24" s="11">
        <f>Q23*Q22</f>
        <v>1426040.0000000002</v>
      </c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O28" t="s">
        <v>19</v>
      </c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20</v>
      </c>
      <c r="H29">
        <v>4200000</v>
      </c>
      <c r="O29" t="s">
        <v>20</v>
      </c>
      <c r="P29">
        <v>3800000</v>
      </c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21</v>
      </c>
      <c r="H30">
        <v>252000</v>
      </c>
      <c r="O30" t="s">
        <v>21</v>
      </c>
      <c r="P30">
        <v>228000</v>
      </c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22</v>
      </c>
      <c r="H31">
        <v>30000</v>
      </c>
      <c r="O31" t="s">
        <v>22</v>
      </c>
      <c r="P31">
        <v>30000</v>
      </c>
      <c r="Q31" s="11"/>
      <c r="R31" s="11"/>
      <c r="T31" s="11"/>
      <c r="U31" s="11"/>
      <c r="V31" s="11"/>
      <c r="W31" s="11"/>
      <c r="X31" s="11"/>
    </row>
    <row r="32" spans="7:24" x14ac:dyDescent="0.25">
      <c r="G32" t="s">
        <v>23</v>
      </c>
      <c r="H32">
        <f>SUM(H29:H31)</f>
        <v>4482000</v>
      </c>
      <c r="O32" t="s">
        <v>23</v>
      </c>
      <c r="P32">
        <f>SUM(P29:P31)</f>
        <v>4058000</v>
      </c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2024-03-11T12:36:50Z</dcterms:modified>
</cp:coreProperties>
</file>