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Ambernath\Kalpana Sandeep Sane\"/>
    </mc:Choice>
  </mc:AlternateContent>
  <xr:revisionPtr revIDLastSave="0" documentId="13_ncr:1_{BD53AD21-B5A6-438F-892B-95ECDF661A33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5" l="1"/>
  <c r="I29" i="4" l="1"/>
  <c r="G28" i="4"/>
  <c r="C5" i="25" l="1"/>
  <c r="Q2" i="4"/>
  <c r="B2" i="4" s="1"/>
  <c r="C2" i="4" s="1"/>
  <c r="Q3" i="4"/>
  <c r="B3" i="4" s="1"/>
  <c r="C3" i="4" s="1"/>
  <c r="D3" i="4" s="1"/>
  <c r="Q4" i="4"/>
  <c r="Q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<sst xmlns="http://schemas.openxmlformats.org/spreadsheetml/2006/main" count="130" uniqueCount="88">
  <si>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</si>
  <si>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</si>
  <si>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</si>
  <si>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</si>
  <si>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</si>
  <si>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</si>
  <si>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</si>
  <si>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</si>
  <si>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</si>
  <si>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</si>
  <si>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</si>
  <si>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</si>
  <si>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</si>
  <si>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</si>
  <si>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</si>
  <si>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</si>
  <si>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</si>
  <si>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</si>
  <si>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</si>
  <si>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</si>
  <si>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</si>
  <si>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</si>
  <si>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</si>
  <si>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</si>
  <si>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</si>
  <si>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</si>
  <si>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</si>
  <si>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</si>
  <si>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</si>
  <si>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</si>
  <si>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</si>
  <si>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</si>
  <si>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</si>
  <si>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</si>
  <si>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</si>
  <si>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</si>
  <si>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</si>
  <si>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</si>
  <si>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</si>
  <si>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</si>
  <si>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</si>
  <si>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</si>
  <si>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</si>
  <si>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</si>
  <si>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</si>
  <si>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</si>
  <si>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</si>
  <si>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</si>
  <si>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</si>
  <si>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</si>
  <si>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</si>
  <si>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</si>
  <si>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</si>
  <si>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</si>
  <si>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</si>
  <si>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</si>
  <si>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</si>
  <si>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</si>
  <si>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</si>
  <si>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</si>
  <si>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</si>
  <si>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</si>
  <si>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</si>
  <si>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</si>
  <si>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</si>
  <si>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</si>
  <si>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</si>
  <si>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</si>
  <si>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</si>
  <si>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</si>
  <si>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</si>
  <si>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</si>
  <si>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</si>
  <si>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</si>
  <si>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</si>
  <si>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</si>
  <si>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</si>
  <si>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</si>
  <si>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</si>
  <si>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</si>
  <si>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</si>
  <si>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</si>
  <si>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</si>
  <si>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</si>
  <si>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</si>
  <si>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31.07.2018</t>
  </si>
  <si>
    <t>OC</t>
  </si>
  <si>
    <t>As per engineer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</si>
</sst>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238125</xdr:colOff>
      <xdr:row>0</xdr:row>
      <xdr:rowOff>0</xdr:rowOff>
    </xdr:from>
    <xdr:to>
      <xdr:col>23</xdr:col>
      <xdr:colOff>372815</xdr:colOff>
      <xdr:row>34</xdr:row>
      <xdr:rowOff>86721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7A6610-0168-4165-9BF6-527BE4B5E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9550" y="0"/>
          <a:ext cx="9602540" cy="7135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48</xdr:row>
      <xdr:rowOff>48871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CB135E4-2ABA-473F-A6FD-C3A3E5289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926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7E4396-89E6-4540-8E14-C75CBC63C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4233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46</xdr:row>
      <xdr:rowOff>153644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D5169F-867F-4D74-BA81-3DC8D4F41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4233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383265</xdr:colOff>
      <xdr:row>49</xdr:row>
      <xdr:rowOff>86967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F3A55A-C9FF-409F-8782-FEA74A652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32865" cy="88975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401808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BA858E-42A0-46D9-ABA9-F98A5B988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93808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D7" sqref="D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v>68600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C3*0%</f>
        <v>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68600</v>
      </c>
      <c r="D5" s="63" t="s">
        <v>62</v>
      </c>
      <c r="E5" s="64">
        <f>C5/10.764</f>
        <v>6373.0955035302868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9830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58770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46428.3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56258.3</v>
      </c>
      <c r="D9" s="63" t="s">
        <v>62</v>
      </c>
      <c r="E9" s="64">
        <f>C9/10.764</f>
        <v>5226.523597175772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21</v>
      </c>
      <c r="D13" s="70">
        <f>D12-C13</f>
        <v>79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16" sqref="D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12500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10000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21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39</v>
      </c>
      <c r="D8" s="26">
        <v>2003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31.5</v>
      </c>
      <c r="D10" s="26"/>
      <c r="F10" s="19"/>
    </row>
    <row r="11" spans="1:6" x14ac:dyDescent="0.25">
      <c r="A11" s="16"/>
      <c r="B11" s="27"/>
      <c r="C11" s="28">
        <f>C10%</f>
        <v>0.315</v>
      </c>
      <c r="D11" s="28"/>
      <c r="F11" s="19"/>
    </row>
    <row r="12" spans="1:6" x14ac:dyDescent="0.25">
      <c r="A12" s="16" t="s">
        <v>21</v>
      </c>
      <c r="B12" s="20"/>
      <c r="C12" s="21">
        <f>C6*C11</f>
        <v>787.5</v>
      </c>
      <c r="D12" s="24"/>
      <c r="F12" s="19"/>
    </row>
    <row r="13" spans="1:6" x14ac:dyDescent="0.25">
      <c r="A13" s="16" t="s">
        <v>22</v>
      </c>
      <c r="B13" s="20"/>
      <c r="C13" s="21">
        <f>C6-C12</f>
        <v>1712.5</v>
      </c>
      <c r="D13" s="24"/>
      <c r="F13" s="19"/>
    </row>
    <row r="14" spans="1:6" x14ac:dyDescent="0.25">
      <c r="A14" s="16" t="s">
        <v>15</v>
      </c>
      <c r="B14" s="20"/>
      <c r="C14" s="21">
        <f>C5</f>
        <v>10000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11712.5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141</v>
      </c>
      <c r="D18" s="26"/>
      <c r="F18" s="19"/>
    </row>
    <row r="19" spans="1:6" x14ac:dyDescent="0.25">
      <c r="A19" s="16" t="s">
        <v>74</v>
      </c>
      <c r="B19" s="6"/>
      <c r="C19" s="32">
        <f>C18*C16</f>
        <v>1651462.5</v>
      </c>
      <c r="D19" s="33"/>
      <c r="E19" s="70"/>
      <c r="F19" s="34"/>
    </row>
    <row r="20" spans="1:6" x14ac:dyDescent="0.25">
      <c r="A20" s="16" t="s">
        <v>24</v>
      </c>
      <c r="C20" s="35">
        <f>C19*90%</f>
        <v>1486316.25</v>
      </c>
      <c r="D20" s="32"/>
      <c r="F20" s="19"/>
    </row>
    <row r="21" spans="1:6" x14ac:dyDescent="0.25">
      <c r="A21" s="16" t="s">
        <v>25</v>
      </c>
      <c r="C21" s="35">
        <f>C19*80%</f>
        <v>1321170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352500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3440.546875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4" sqref="G4:R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135</v>
      </c>
      <c r="C2" s="4">
        <f t="shared" ref="C2:C16" si="1">B2*1.2</f>
        <v>162</v>
      </c>
      <c r="D2" s="4">
        <f t="shared" ref="D2:D16" si="2">C2*1.2</f>
        <v>194.4</v>
      </c>
      <c r="E2" s="5">
        <f t="shared" ref="E2:E16" si="3">R2</f>
        <v>2500000</v>
      </c>
      <c r="F2" s="4">
        <f t="shared" ref="F2:F15" si="4">ROUND((E2/B2),0)</f>
        <v>18519</v>
      </c>
      <c r="G2" s="77">
        <f t="shared" ref="G2:G15" si="5">ROUND((E2/C2),0)</f>
        <v>15432</v>
      </c>
      <c r="H2" s="77">
        <f t="shared" ref="H2:H15" si="6">ROUND((E2/D2),0)</f>
        <v>12860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v>162</v>
      </c>
      <c r="Q2" s="7">
        <f t="shared" ref="Q2:Q10" si="9">P2/1.2</f>
        <v>135</v>
      </c>
      <c r="R2" s="78">
        <v>2500000</v>
      </c>
      <c r="S2" s="2"/>
    </row>
    <row r="3" spans="1:19" x14ac:dyDescent="0.25">
      <c r="A3" s="4">
        <v>2</v>
      </c>
      <c r="B3" s="4">
        <f t="shared" si="0"/>
        <v>191.66666666666669</v>
      </c>
      <c r="C3" s="4">
        <f t="shared" si="1"/>
        <v>230.00000000000003</v>
      </c>
      <c r="D3" s="4">
        <f t="shared" si="2"/>
        <v>276</v>
      </c>
      <c r="E3" s="5">
        <f t="shared" si="3"/>
        <v>2200000</v>
      </c>
      <c r="F3" s="4">
        <f t="shared" si="4"/>
        <v>11478</v>
      </c>
      <c r="G3" s="4">
        <f t="shared" si="5"/>
        <v>9565</v>
      </c>
      <c r="H3" s="4">
        <f t="shared" si="6"/>
        <v>7971</v>
      </c>
      <c r="I3" s="4">
        <f t="shared" si="7"/>
        <v>0</v>
      </c>
      <c r="J3" s="4">
        <f t="shared" si="8"/>
        <v>0</v>
      </c>
      <c r="O3">
        <v>0</v>
      </c>
      <c r="P3">
        <v>230</v>
      </c>
      <c r="Q3">
        <f t="shared" si="9"/>
        <v>191.66666666666669</v>
      </c>
      <c r="R3" s="2">
        <v>2200000</v>
      </c>
      <c r="S3" s="2"/>
    </row>
    <row r="4" spans="1:19" x14ac:dyDescent="0.25">
      <c r="A4" s="4">
        <v>3</v>
      </c>
      <c r="B4" s="4">
        <f t="shared" si="0"/>
        <v>151.66666666666669</v>
      </c>
      <c r="C4" s="4">
        <f t="shared" si="1"/>
        <v>182.00000000000003</v>
      </c>
      <c r="D4" s="4">
        <f t="shared" si="2"/>
        <v>218.40000000000003</v>
      </c>
      <c r="E4" s="5">
        <f t="shared" si="3"/>
        <v>3000000</v>
      </c>
      <c r="F4" s="4">
        <f t="shared" si="4"/>
        <v>19780</v>
      </c>
      <c r="G4" s="77">
        <f t="shared" si="5"/>
        <v>16484</v>
      </c>
      <c r="H4" s="77">
        <f t="shared" si="6"/>
        <v>13736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v>182</v>
      </c>
      <c r="Q4" s="7">
        <f t="shared" si="9"/>
        <v>151.66666666666669</v>
      </c>
      <c r="R4" s="78">
        <v>3000000</v>
      </c>
      <c r="S4" s="2"/>
    </row>
    <row r="5" spans="1:19" x14ac:dyDescent="0.25">
      <c r="A5" s="4">
        <v>4</v>
      </c>
      <c r="B5" s="4">
        <f t="shared" si="0"/>
        <v>165.83333333333334</v>
      </c>
      <c r="C5" s="4">
        <f t="shared" si="1"/>
        <v>199</v>
      </c>
      <c r="D5" s="4">
        <f t="shared" si="2"/>
        <v>238.79999999999998</v>
      </c>
      <c r="E5" s="5">
        <f t="shared" si="3"/>
        <v>1800000</v>
      </c>
      <c r="F5" s="4">
        <f t="shared" si="4"/>
        <v>10854</v>
      </c>
      <c r="G5" s="4">
        <f t="shared" si="5"/>
        <v>9045</v>
      </c>
      <c r="H5" s="4">
        <f t="shared" si="6"/>
        <v>7538</v>
      </c>
      <c r="I5" s="4">
        <f t="shared" si="7"/>
        <v>0</v>
      </c>
      <c r="J5" s="4">
        <f t="shared" si="8"/>
        <v>0</v>
      </c>
      <c r="O5">
        <v>0</v>
      </c>
      <c r="P5">
        <v>199</v>
      </c>
      <c r="Q5">
        <f t="shared" si="9"/>
        <v>165.83333333333334</v>
      </c>
      <c r="R5" s="2">
        <v>1800000</v>
      </c>
      <c r="S5" s="2"/>
    </row>
    <row r="6" spans="1:19" x14ac:dyDescent="0.25">
      <c r="A6" s="4">
        <v>5</v>
      </c>
      <c r="B6" s="4">
        <f t="shared" si="0"/>
        <v>100</v>
      </c>
      <c r="C6" s="4">
        <f t="shared" si="1"/>
        <v>120</v>
      </c>
      <c r="D6" s="4">
        <f t="shared" si="2"/>
        <v>144</v>
      </c>
      <c r="E6" s="5">
        <f t="shared" si="3"/>
        <v>1600000</v>
      </c>
      <c r="F6" s="4">
        <f t="shared" si="4"/>
        <v>16000</v>
      </c>
      <c r="G6" s="77">
        <f t="shared" si="5"/>
        <v>13333</v>
      </c>
      <c r="H6" s="77">
        <f t="shared" si="6"/>
        <v>11111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ref="P6:P10" si="10">O6/1.2</f>
        <v>0</v>
      </c>
      <c r="Q6" s="7">
        <v>100</v>
      </c>
      <c r="R6" s="78">
        <v>1600000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57" t="s">
        <v>71</v>
      </c>
      <c r="G26" s="57">
        <v>109</v>
      </c>
    </row>
    <row r="27" spans="1:19" s="10" customFormat="1" x14ac:dyDescent="0.25">
      <c r="F27" s="57" t="s">
        <v>86</v>
      </c>
      <c r="G27" s="57">
        <v>20</v>
      </c>
    </row>
    <row r="28" spans="1:19" s="10" customFormat="1" x14ac:dyDescent="0.25">
      <c r="C28" s="72" t="s">
        <v>75</v>
      </c>
      <c r="D28" s="72" t="s">
        <v>85</v>
      </c>
      <c r="F28" s="57" t="s">
        <v>71</v>
      </c>
      <c r="G28" s="57">
        <f>G26+G27</f>
        <v>129</v>
      </c>
      <c r="I28" s="10" t="s">
        <v>87</v>
      </c>
    </row>
    <row r="29" spans="1:19" s="10" customFormat="1" x14ac:dyDescent="0.25">
      <c r="C29" s="72" t="s">
        <v>1</v>
      </c>
      <c r="D29" s="72">
        <v>1600000</v>
      </c>
      <c r="F29" s="57" t="s">
        <v>72</v>
      </c>
      <c r="G29" s="57">
        <v>141</v>
      </c>
      <c r="H29" s="72">
        <f>G29/G28</f>
        <v>1.0930232558139534</v>
      </c>
      <c r="I29" s="72">
        <f>G29*14000</f>
        <v>1974000</v>
      </c>
    </row>
    <row r="30" spans="1:19" s="10" customFormat="1" x14ac:dyDescent="0.25">
      <c r="F30" s="57" t="s">
        <v>73</v>
      </c>
      <c r="G30" s="57">
        <v>10500</v>
      </c>
    </row>
    <row r="31" spans="1:19" s="10" customFormat="1" x14ac:dyDescent="0.25">
      <c r="C31" s="75"/>
      <c r="D31" s="75"/>
      <c r="F31" s="75" t="s">
        <v>74</v>
      </c>
      <c r="G31" s="75">
        <f>G29*G30</f>
        <v>1480500</v>
      </c>
      <c r="H31" s="10">
        <f>G31/D29</f>
        <v>0.92531249999999998</v>
      </c>
    </row>
    <row r="32" spans="1:19" s="10" customFormat="1" x14ac:dyDescent="0.25">
      <c r="C32" s="75"/>
      <c r="D32" s="75"/>
      <c r="F32" s="75" t="s">
        <v>24</v>
      </c>
      <c r="G32" s="75">
        <f>G31*90%</f>
        <v>1332450</v>
      </c>
    </row>
    <row r="33" spans="3:7" s="10" customFormat="1" x14ac:dyDescent="0.25">
      <c r="C33" s="75"/>
      <c r="D33" s="75"/>
      <c r="F33" s="75" t="s">
        <v>25</v>
      </c>
      <c r="G33" s="75">
        <f>G31*80%</f>
        <v>1184400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V20" sqref="V20:V2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2024-03-02T09:12:39Z</dcterms:modified>
</cp:coreProperties>
</file>