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P20" i="1"/>
  <c r="P15" i="1"/>
  <c r="P16" i="1"/>
  <c r="P17" i="1"/>
  <c r="P18" i="1"/>
  <c r="P19" i="1"/>
  <c r="P14" i="1"/>
  <c r="Q9" i="1"/>
  <c r="K20" i="1"/>
  <c r="K19" i="1"/>
  <c r="P9" i="1"/>
  <c r="K8" i="1"/>
  <c r="K9" i="1" s="1"/>
  <c r="K6" i="1"/>
  <c r="K4" i="1"/>
  <c r="K3" i="1"/>
  <c r="K12" i="1" s="1"/>
  <c r="K10" i="1" l="1"/>
  <c r="K11" i="1" s="1"/>
  <c r="K13" i="1"/>
  <c r="K16" i="1" s="1"/>
  <c r="K18" i="1" l="1"/>
  <c r="K17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<sst xmlns="http://schemas.openxmlformats.org/spreadsheetml/2006/main" count="25" uniqueCount="24">
  <si>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</si>
  <si>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</si>
  <si>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</si>
  <si>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</si>
  <si>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</si>
  <si>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</si>
  <si>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</si>
  <si>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</si>
  <si>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</si>
  <si>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</si>
  <si>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</si>
  <si>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</si>
  <si>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</si>
  <si>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</si>
  <si>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</si>
  <si>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</si>
  <si>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</si>
  <si>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BU</t>
  </si>
  <si>
    <t>HA</t>
  </si>
  <si>
    <t>Pa</t>
  </si>
  <si>
    <t>Ki</t>
  </si>
  <si>
    <t>Bed</t>
  </si>
  <si>
    <t>Bat</t>
  </si>
  <si>
    <t>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</si>
</sst>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S20"/>
  <sheetViews>
    <sheetView tabSelected="1" workbookViewId="0">
      <selection activeCell="P21" sqref="P21"/>
    </sheetView>
  </sheetViews>
  <sheetFormatPr defaultRowHeight="15" x14ac:dyDescent="0.25"/>
  <cols>
    <col min="10" max="10" width="19.5703125" bestFit="1" customWidth="1"/>
    <col min="11" max="11" width="12.140625" bestFit="1" customWidth="1"/>
  </cols>
  <sheetData>
    <row r="1" spans="10:19" ht="16.5" x14ac:dyDescent="0.3">
      <c r="J1" s="1" t="s">
        <v>0</v>
      </c>
      <c r="K1" s="2">
        <v>8300</v>
      </c>
    </row>
    <row r="2" spans="10:19" ht="82.5" x14ac:dyDescent="0.3">
      <c r="J2" s="3" t="s">
        <v>1</v>
      </c>
      <c r="K2" s="2">
        <v>2700</v>
      </c>
    </row>
    <row r="3" spans="10:19" ht="16.5" x14ac:dyDescent="0.3">
      <c r="J3" s="1" t="s">
        <v>2</v>
      </c>
      <c r="K3" s="2">
        <f>K1-K2</f>
        <v>5600</v>
      </c>
    </row>
    <row r="4" spans="10:19" ht="16.5" x14ac:dyDescent="0.3">
      <c r="J4" s="1" t="s">
        <v>3</v>
      </c>
      <c r="K4" s="2">
        <f>K2*1</f>
        <v>2700</v>
      </c>
    </row>
    <row r="5" spans="10:19" ht="16.5" x14ac:dyDescent="0.3">
      <c r="J5" s="1" t="s">
        <v>4</v>
      </c>
      <c r="K5" s="4">
        <v>24</v>
      </c>
    </row>
    <row r="6" spans="10:19" ht="16.5" x14ac:dyDescent="0.3">
      <c r="J6" s="1" t="s">
        <v>5</v>
      </c>
      <c r="K6" s="4">
        <f>K7-K5</f>
        <v>36</v>
      </c>
    </row>
    <row r="7" spans="10:19" ht="16.5" x14ac:dyDescent="0.3">
      <c r="J7" s="1" t="s">
        <v>6</v>
      </c>
      <c r="K7" s="4">
        <v>60</v>
      </c>
      <c r="P7" t="s">
        <v>17</v>
      </c>
      <c r="Q7">
        <v>2024</v>
      </c>
    </row>
    <row r="8" spans="10:19" ht="49.5" x14ac:dyDescent="0.3">
      <c r="J8" s="3" t="s">
        <v>7</v>
      </c>
      <c r="K8" s="4">
        <f>90*K5/K7</f>
        <v>36</v>
      </c>
      <c r="P8">
        <v>41</v>
      </c>
      <c r="Q8">
        <v>2000</v>
      </c>
    </row>
    <row r="9" spans="10:19" ht="16.5" x14ac:dyDescent="0.3">
      <c r="J9" s="1"/>
      <c r="K9" s="5">
        <f>K8%</f>
        <v>0.36</v>
      </c>
      <c r="P9">
        <f>P8*10.764</f>
        <v>441.32399999999996</v>
      </c>
      <c r="Q9">
        <f>Q7-Q8</f>
        <v>24</v>
      </c>
    </row>
    <row r="10" spans="10:19" ht="16.5" x14ac:dyDescent="0.3">
      <c r="J10" s="1" t="s">
        <v>8</v>
      </c>
      <c r="K10" s="2">
        <f>K4*K9</f>
        <v>972</v>
      </c>
    </row>
    <row r="11" spans="10:19" ht="16.5" x14ac:dyDescent="0.3">
      <c r="J11" s="1" t="s">
        <v>9</v>
      </c>
      <c r="K11" s="2">
        <f>K4-K10</f>
        <v>1728</v>
      </c>
    </row>
    <row r="12" spans="10:19" ht="16.5" x14ac:dyDescent="0.3">
      <c r="J12" s="1" t="s">
        <v>2</v>
      </c>
      <c r="K12" s="2">
        <f>K3</f>
        <v>5600</v>
      </c>
    </row>
    <row r="13" spans="10:19" ht="16.5" x14ac:dyDescent="0.3">
      <c r="J13" s="1" t="s">
        <v>10</v>
      </c>
      <c r="K13" s="2">
        <f>K12+K11</f>
        <v>7328</v>
      </c>
    </row>
    <row r="14" spans="10:19" ht="16.5" x14ac:dyDescent="0.3">
      <c r="J14" s="1"/>
      <c r="K14" s="4"/>
      <c r="M14" t="s">
        <v>18</v>
      </c>
      <c r="N14">
        <v>8.6</v>
      </c>
      <c r="O14">
        <v>15.5</v>
      </c>
      <c r="P14">
        <f>N14*O14</f>
        <v>133.29999999999998</v>
      </c>
      <c r="S14">
        <v>1900000</v>
      </c>
    </row>
    <row r="15" spans="10:19" ht="16.5" x14ac:dyDescent="0.3">
      <c r="J15" s="6" t="s">
        <v>11</v>
      </c>
      <c r="K15" s="7">
        <v>441</v>
      </c>
      <c r="M15" t="s">
        <v>19</v>
      </c>
      <c r="N15">
        <v>2.9</v>
      </c>
      <c r="O15">
        <v>7.3</v>
      </c>
      <c r="P15">
        <f t="shared" ref="P15:P19" si="0">N15*O15</f>
        <v>21.169999999999998</v>
      </c>
      <c r="S15">
        <v>114450</v>
      </c>
    </row>
    <row r="16" spans="10:19" ht="16.5" x14ac:dyDescent="0.3">
      <c r="J16" s="6" t="s">
        <v>12</v>
      </c>
      <c r="K16" s="8">
        <f>K13*K15</f>
        <v>3231648</v>
      </c>
      <c r="M16" t="s">
        <v>20</v>
      </c>
      <c r="N16">
        <v>6.9</v>
      </c>
      <c r="O16">
        <v>8.1999999999999993</v>
      </c>
      <c r="P16">
        <f t="shared" si="0"/>
        <v>56.58</v>
      </c>
      <c r="S16">
        <v>19070</v>
      </c>
    </row>
    <row r="17" spans="10:19" ht="16.5" x14ac:dyDescent="0.3">
      <c r="J17" s="9" t="s">
        <v>13</v>
      </c>
      <c r="K17" s="10">
        <f>K16*90%</f>
        <v>2908483.2</v>
      </c>
      <c r="M17" t="s">
        <v>21</v>
      </c>
      <c r="N17">
        <v>9.1999999999999993</v>
      </c>
      <c r="O17">
        <v>11.2</v>
      </c>
      <c r="P17">
        <f t="shared" si="0"/>
        <v>103.03999999999999</v>
      </c>
      <c r="S17">
        <f>SUM(S14:S16)</f>
        <v>2033520</v>
      </c>
    </row>
    <row r="18" spans="10:19" ht="16.5" x14ac:dyDescent="0.3">
      <c r="J18" s="9" t="s">
        <v>14</v>
      </c>
      <c r="K18" s="10">
        <f>K16*80%</f>
        <v>2585318.4000000004</v>
      </c>
      <c r="M18" t="s">
        <v>22</v>
      </c>
      <c r="N18">
        <v>4.8</v>
      </c>
      <c r="O18">
        <v>3.8</v>
      </c>
      <c r="P18">
        <f t="shared" si="0"/>
        <v>18.239999999999998</v>
      </c>
    </row>
    <row r="19" spans="10:19" ht="16.5" x14ac:dyDescent="0.3">
      <c r="J19" s="9" t="s">
        <v>15</v>
      </c>
      <c r="K19" s="10">
        <f>K15*K2</f>
        <v>1190700</v>
      </c>
      <c r="M19" t="s">
        <v>23</v>
      </c>
      <c r="N19">
        <v>5.3</v>
      </c>
      <c r="O19">
        <v>2.9</v>
      </c>
      <c r="P19">
        <f t="shared" si="0"/>
        <v>15.37</v>
      </c>
    </row>
    <row r="20" spans="10:19" ht="16.5" x14ac:dyDescent="0.3">
      <c r="J20" s="11" t="s">
        <v>16</v>
      </c>
      <c r="K20" s="10">
        <f>K16*0.025/12</f>
        <v>6732.6000000000013</v>
      </c>
      <c r="P20">
        <f>SUM(P14:P19)</f>
        <v>347.69999999999993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2024-03-01T12:51:53Z</dcterms:modified>
</cp:coreProperties>
</file>