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Prashant Sheth\"/>
    </mc:Choice>
  </mc:AlternateContent>
  <xr:revisionPtr revIDLastSave="0" documentId="13_ncr:1_{7846276B-D5F5-4D09-8220-8A6291A4C9D3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O19" i="4" l="1"/>
  <c r="R19" i="4"/>
  <c r="I20" i="4"/>
  <c r="I19" i="4" l="1"/>
  <c r="O20" i="4" l="1"/>
  <c r="E19" i="4"/>
  <c r="E18" i="4"/>
  <c r="F19" i="4"/>
  <c r="R5" i="4"/>
  <c r="H21" i="4" l="1"/>
  <c r="H29" i="4"/>
  <c r="Q12" i="4" l="1"/>
  <c r="P12" i="4"/>
  <c r="P11" i="4"/>
  <c r="Q11" i="4" s="1"/>
  <c r="Q10" i="4"/>
  <c r="P10" i="4"/>
  <c r="P9" i="4"/>
  <c r="Q9" i="4" s="1"/>
  <c r="P8" i="4"/>
  <c r="P7" i="4"/>
  <c r="P6" i="4"/>
  <c r="P5" i="4"/>
  <c r="Q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<sst xmlns="http://schemas.openxmlformats.org/spreadsheetml/2006/main" count="32" uniqueCount="29">
  <si>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</si>
  <si>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</si>
  <si>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</si>
  <si>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</si>
  <si>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</si>
  <si>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</si>
  <si>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</si>
  <si>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</si>
  <si>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</si>
  <si>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</si>
  <si>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</si>
  <si>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</si>
  <si>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</si>
  <si>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503, 5th Floor, Building No C, Asha Nagar Phase 2 CHS, , P.K. Road, Mulund West</t>
  </si>
  <si>
    <t>ca</t>
  </si>
  <si>
    <t>bua</t>
  </si>
  <si>
    <t>rate on bua</t>
  </si>
  <si>
    <t>fmv</t>
  </si>
  <si>
    <t>agreemnt - 2016</t>
  </si>
  <si>
    <t>av</t>
  </si>
  <si>
    <t>sd</t>
  </si>
  <si>
    <t>rd</t>
  </si>
  <si>
    <t>bv</t>
  </si>
  <si>
    <t xml:space="preserve">yoc - 2001 - agreement </t>
  </si>
  <si>
    <t>mca</t>
  </si>
  <si>
    <t>21000 to 23000 on ca</t>
  </si>
  <si>
    <t>28.02.24</t>
  </si>
  <si>
    <t>all in</t>
  </si>
  <si>
    <t>weightage remark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</si>
</sst>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87183</xdr:colOff>
      <xdr:row>49</xdr:row>
      <xdr:rowOff>134608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0130BC-E22C-485C-8009-96E62FFD4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450383" cy="90119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20</xdr:col>
      <xdr:colOff>277880</xdr:colOff>
      <xdr:row>37</xdr:row>
      <xdr:rowOff>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64259A-DA0C-4D2F-8443-A33C81B62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1860280" cy="59063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240370</xdr:colOff>
      <xdr:row>44</xdr:row>
      <xdr:rowOff>134512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97C756-D5EC-45AA-87AF-E2B72B594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089970" cy="8326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7BA430-DA0F-4390-88C2-FE0EE5F49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26</xdr:col>
      <xdr:colOff>440423</xdr:colOff>
      <xdr:row>48</xdr:row>
      <xdr:rowOff>10616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6C87CC-45F2-4D26-8597-520CF2D08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6290023" cy="782111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30</xdr:col>
      <xdr:colOff>173516</xdr:colOff>
      <xdr:row>34</xdr:row>
      <xdr:rowOff>29483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DDB0A5-E52C-4862-B459-165599EDB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4803916" cy="650648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316241</xdr:colOff>
      <xdr:row>39</xdr:row>
      <xdr:rowOff>162958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2FCE4D-F828-4073-B937-A8444D1F3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727441" cy="74019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U19" sqref="U18:U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450</v>
      </c>
      <c r="C2" s="4">
        <f>B2*1.2</f>
        <v>540</v>
      </c>
      <c r="D2" s="4">
        <f t="shared" ref="D2:D13" si="2">C2*1.2</f>
        <v>648</v>
      </c>
      <c r="E2" s="5">
        <f t="shared" ref="E2:E13" si="3">R2</f>
        <v>11600000</v>
      </c>
      <c r="F2" s="10">
        <f t="shared" ref="F2:F13" si="4">ROUND((E2/B2),0)</f>
        <v>25778</v>
      </c>
      <c r="G2" s="15">
        <f t="shared" ref="G2:G13" si="5">ROUND((E2/C2),0)</f>
        <v>21481</v>
      </c>
      <c r="H2" s="10">
        <f t="shared" ref="H2:H13" si="6">ROUND((E2/D2),0)</f>
        <v>17901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450</v>
      </c>
      <c r="R2" s="2">
        <v>11600000</v>
      </c>
      <c r="S2" s="8"/>
      <c r="T2" s="8"/>
    </row>
    <row r="3" spans="1:20" x14ac:dyDescent="0.25">
      <c r="A3" s="4">
        <f t="shared" si="0"/>
        <v>0</v>
      </c>
      <c r="B3" s="4">
        <f t="shared" si="1"/>
        <v>270</v>
      </c>
      <c r="C3" s="4">
        <f t="shared" ref="C3:C15" si="9">B3*1.2</f>
        <v>324</v>
      </c>
      <c r="D3" s="4">
        <f t="shared" si="2"/>
        <v>388.8</v>
      </c>
      <c r="E3" s="5">
        <f t="shared" si="3"/>
        <v>6000000</v>
      </c>
      <c r="F3" s="10">
        <f t="shared" si="4"/>
        <v>22222</v>
      </c>
      <c r="G3" s="10">
        <f t="shared" si="5"/>
        <v>18519</v>
      </c>
      <c r="H3" s="10">
        <f t="shared" si="6"/>
        <v>15432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270</v>
      </c>
      <c r="R3" s="2">
        <v>6000000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326.66666666666669</v>
      </c>
      <c r="C4" s="4">
        <f t="shared" si="9"/>
        <v>392</v>
      </c>
      <c r="D4" s="4">
        <f t="shared" si="2"/>
        <v>470.4</v>
      </c>
      <c r="E4" s="5">
        <f t="shared" si="3"/>
        <v>7900000</v>
      </c>
      <c r="F4" s="10">
        <f t="shared" si="4"/>
        <v>24184</v>
      </c>
      <c r="G4" s="15">
        <f t="shared" si="5"/>
        <v>20153</v>
      </c>
      <c r="H4" s="10">
        <f t="shared" si="6"/>
        <v>16794</v>
      </c>
      <c r="I4" s="4" t="e">
        <f>#REF!</f>
        <v>#REF!</v>
      </c>
      <c r="J4" s="4">
        <f t="shared" si="7"/>
        <v>0</v>
      </c>
      <c r="O4">
        <v>0</v>
      </c>
      <c r="P4">
        <v>392</v>
      </c>
      <c r="Q4">
        <f t="shared" ref="Q4:Q12" si="10">P4/1.2</f>
        <v>326.66666666666669</v>
      </c>
      <c r="R4" s="2">
        <v>7900000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420</v>
      </c>
      <c r="C5" s="4">
        <f t="shared" si="9"/>
        <v>504</v>
      </c>
      <c r="D5" s="4">
        <f t="shared" si="2"/>
        <v>604.79999999999995</v>
      </c>
      <c r="E5" s="5">
        <f t="shared" si="3"/>
        <v>8220000</v>
      </c>
      <c r="F5" s="10">
        <f t="shared" si="4"/>
        <v>19571</v>
      </c>
      <c r="G5" s="10">
        <f t="shared" si="5"/>
        <v>16310</v>
      </c>
      <c r="H5" s="10">
        <f t="shared" si="6"/>
        <v>13591</v>
      </c>
      <c r="I5" s="4" t="e">
        <f>#REF!</f>
        <v>#REF!</v>
      </c>
      <c r="J5" s="4" t="str">
        <f t="shared" si="7"/>
        <v>28.02.24</v>
      </c>
      <c r="O5">
        <v>0</v>
      </c>
      <c r="P5">
        <f t="shared" si="8"/>
        <v>0</v>
      </c>
      <c r="Q5">
        <v>420</v>
      </c>
      <c r="R5" s="2">
        <f>7800000+390000+30000</f>
        <v>8220000</v>
      </c>
      <c r="S5" s="8" t="s">
        <v>26</v>
      </c>
      <c r="T5" s="8" t="s">
        <v>27</v>
      </c>
    </row>
    <row r="6" spans="1:20" x14ac:dyDescent="0.25">
      <c r="A6" s="4">
        <f t="shared" si="0"/>
        <v>0</v>
      </c>
      <c r="B6" s="4">
        <f t="shared" si="1"/>
        <v>270</v>
      </c>
      <c r="C6" s="4">
        <f t="shared" si="9"/>
        <v>324</v>
      </c>
      <c r="D6" s="4">
        <f t="shared" si="2"/>
        <v>388.8</v>
      </c>
      <c r="E6" s="5">
        <f t="shared" si="3"/>
        <v>6700000</v>
      </c>
      <c r="F6" s="10">
        <f t="shared" si="4"/>
        <v>24815</v>
      </c>
      <c r="G6" s="10">
        <f t="shared" si="5"/>
        <v>20679</v>
      </c>
      <c r="H6" s="10">
        <f t="shared" si="6"/>
        <v>17233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270</v>
      </c>
      <c r="R6" s="2">
        <v>6700000</v>
      </c>
      <c r="S6" s="8"/>
      <c r="T6" s="8"/>
    </row>
    <row r="7" spans="1:20" x14ac:dyDescent="0.25">
      <c r="A7" s="4">
        <f t="shared" si="0"/>
        <v>0</v>
      </c>
      <c r="B7" s="4">
        <f t="shared" si="1"/>
        <v>435</v>
      </c>
      <c r="C7" s="4">
        <f t="shared" si="9"/>
        <v>522</v>
      </c>
      <c r="D7" s="4">
        <f t="shared" si="2"/>
        <v>626.4</v>
      </c>
      <c r="E7" s="5">
        <f t="shared" si="3"/>
        <v>12500000</v>
      </c>
      <c r="F7" s="10">
        <f t="shared" si="4"/>
        <v>28736</v>
      </c>
      <c r="G7" s="10">
        <f t="shared" si="5"/>
        <v>23946</v>
      </c>
      <c r="H7" s="10">
        <f t="shared" si="6"/>
        <v>19955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435</v>
      </c>
      <c r="R7" s="2">
        <v>12500000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580</v>
      </c>
      <c r="C8" s="4">
        <f t="shared" si="9"/>
        <v>696</v>
      </c>
      <c r="D8" s="4">
        <f t="shared" si="2"/>
        <v>835.19999999999993</v>
      </c>
      <c r="E8" s="5">
        <f t="shared" si="3"/>
        <v>15000000</v>
      </c>
      <c r="F8" s="10">
        <f t="shared" si="4"/>
        <v>25862</v>
      </c>
      <c r="G8" s="10">
        <f t="shared" si="5"/>
        <v>21552</v>
      </c>
      <c r="H8" s="10">
        <f t="shared" si="6"/>
        <v>17960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580</v>
      </c>
      <c r="R8" s="2">
        <v>15000000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5:24" x14ac:dyDescent="0.25">
      <c r="G17" t="s">
        <v>13</v>
      </c>
    </row>
    <row r="18" spans="5:24" x14ac:dyDescent="0.25">
      <c r="E18">
        <f>H18*20000</f>
        <v>9040000</v>
      </c>
      <c r="G18" t="s">
        <v>14</v>
      </c>
      <c r="H18">
        <v>452</v>
      </c>
    </row>
    <row r="19" spans="5:24" x14ac:dyDescent="0.25">
      <c r="E19">
        <f>E18/H19</f>
        <v>16678.966789667898</v>
      </c>
      <c r="F19" s="7">
        <f>H19/H18</f>
        <v>1.1991150442477876</v>
      </c>
      <c r="G19" t="s">
        <v>15</v>
      </c>
      <c r="H19">
        <v>542</v>
      </c>
      <c r="I19">
        <f>50.41*10.764</f>
        <v>542.61323999999991</v>
      </c>
      <c r="J19" t="s">
        <v>24</v>
      </c>
      <c r="N19">
        <v>502</v>
      </c>
      <c r="O19">
        <f>N19*20500</f>
        <v>10291000</v>
      </c>
      <c r="R19">
        <f>17000*1.45</f>
        <v>24650</v>
      </c>
    </row>
    <row r="20" spans="5:24" x14ac:dyDescent="0.25">
      <c r="G20" t="s">
        <v>16</v>
      </c>
      <c r="H20">
        <v>19000</v>
      </c>
      <c r="I20">
        <f>H19/H18</f>
        <v>1.1991150442477876</v>
      </c>
      <c r="O20">
        <f>O19/H19</f>
        <v>18987.08487084871</v>
      </c>
    </row>
    <row r="21" spans="5:24" x14ac:dyDescent="0.25">
      <c r="G21" t="s">
        <v>17</v>
      </c>
      <c r="H21">
        <f>H20*H19</f>
        <v>10298000</v>
      </c>
    </row>
    <row r="22" spans="5:24" x14ac:dyDescent="0.25">
      <c r="G22" s="6"/>
      <c r="H22" s="6"/>
      <c r="J22" t="s">
        <v>25</v>
      </c>
    </row>
    <row r="24" spans="5:24" x14ac:dyDescent="0.25">
      <c r="G24" t="s">
        <v>23</v>
      </c>
      <c r="J24" t="s">
        <v>28</v>
      </c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G25" t="s">
        <v>18</v>
      </c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G26" t="s">
        <v>19</v>
      </c>
      <c r="H26">
        <v>8000000</v>
      </c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G27" t="s">
        <v>20</v>
      </c>
      <c r="H27">
        <v>400000</v>
      </c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G28" t="s">
        <v>21</v>
      </c>
      <c r="H28">
        <v>30000</v>
      </c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G29" t="s">
        <v>22</v>
      </c>
      <c r="H29">
        <f>SUM(H26:H28)</f>
        <v>8430000</v>
      </c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2024-03-04T12:56:55Z</dcterms:modified>
</cp:coreProperties>
</file>