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radnya\2024\March\Dr. Sainath Sitaram Bairagi\207 - Office\"/>
    </mc:Choice>
  </mc:AlternateContent>
  <xr:revisionPtr revIDLastSave="0" documentId="13_ncr:1_{8A4E6310-69AE-42BF-BBA6-B27FF5CCB4A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2" i="4" l="1"/>
  <c r="P7" i="4" l="1"/>
  <c r="Q2" i="4"/>
  <c r="O28" i="4" l="1"/>
  <c r="P28" i="4" l="1"/>
  <c r="Q28" i="4" s="1"/>
  <c r="P32" i="4"/>
  <c r="Q32" i="4" s="1"/>
  <c r="O31" i="4"/>
  <c r="O32" i="4"/>
  <c r="O33" i="4" s="1"/>
  <c r="Q3" i="4" l="1"/>
  <c r="J23" i="4"/>
  <c r="N23" i="4" s="1"/>
  <c r="J22" i="4"/>
  <c r="I23" i="4"/>
  <c r="I24" i="4" s="1"/>
  <c r="I22" i="4"/>
  <c r="I21" i="4"/>
  <c r="N21" i="4" s="1"/>
  <c r="N24" i="4" l="1"/>
  <c r="P12" i="4"/>
  <c r="Q12" i="4" s="1"/>
  <c r="P11" i="4"/>
  <c r="Q11" i="4" s="1"/>
  <c r="P10" i="4"/>
  <c r="Q10" i="4" s="1"/>
  <c r="P9" i="4"/>
  <c r="Q9" i="4" s="1"/>
  <c r="P8" i="4"/>
  <c r="Q8" i="4" s="1"/>
  <c r="Q6" i="4"/>
  <c r="Q5" i="4"/>
  <c r="P4" i="4"/>
  <c r="P3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<sst xmlns="http://schemas.openxmlformats.org/spreadsheetml/2006/main" count="39" uniqueCount="35">
  <si>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</si>
  <si>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</si>
  <si>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</si>
  <si>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</si>
  <si>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</si>
  <si>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</si>
  <si>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</si>
  <si>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</si>
  <si>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</si>
  <si>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</si>
  <si>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</si>
  <si>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</si>
  <si>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</si>
  <si>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Office No. 207, 2nd Floor, Building No 1, Soman Sun Citi , New/Current Survey No. 13/2/13/3 &amp; 13/7, Village - Chikanghar, </t>
  </si>
  <si>
    <t>Office No</t>
  </si>
  <si>
    <t>ca</t>
  </si>
  <si>
    <t>bua</t>
  </si>
  <si>
    <t>fmv</t>
  </si>
  <si>
    <t>31.03.23</t>
  </si>
  <si>
    <t>OC - 2019</t>
  </si>
  <si>
    <t>O. No.</t>
  </si>
  <si>
    <t>Ag. Date</t>
  </si>
  <si>
    <t>av</t>
  </si>
  <si>
    <t>sd</t>
  </si>
  <si>
    <t>rd</t>
  </si>
  <si>
    <t>bv</t>
  </si>
  <si>
    <t>22.12.22</t>
  </si>
  <si>
    <t>23.08.2016</t>
  </si>
  <si>
    <t>01.06.2012</t>
  </si>
  <si>
    <t>MCA incl bal</t>
  </si>
  <si>
    <t xml:space="preserve"> </t>
  </si>
  <si>
    <t>unit on 1sst floor - 50 lakh for sold</t>
  </si>
  <si>
    <t>sagar - 15000 to 20000 on ca</t>
  </si>
  <si>
    <t>cancelled by bank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</si>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</sst>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268694</xdr:colOff>
      <xdr:row>39</xdr:row>
      <xdr:rowOff>105763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F7B0F-E982-4F8B-B29C-F74D5B1D3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289494" cy="7078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8C012-B155-40E4-B75F-5A2BA80AE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478273</xdr:colOff>
      <xdr:row>40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70A194-0024-4600-9D51-E24AD37B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99073" cy="7506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459221</xdr:colOff>
      <xdr:row>38</xdr:row>
      <xdr:rowOff>172411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474007-3327-401F-93A8-2643460EA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80021" cy="6887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192569</xdr:colOff>
      <xdr:row>43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ED4447-0B6B-4B57-AC5C-D296A6D08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822969" cy="70399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68301</xdr:colOff>
      <xdr:row>30</xdr:row>
      <xdr:rowOff>38903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485C46-6BE7-4691-ACB7-DF6CBB923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650701" cy="57539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4" sqref="I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1.42578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226.66666666666669</v>
      </c>
      <c r="C2" s="4">
        <f>B2*1.2</f>
        <v>272</v>
      </c>
      <c r="D2" s="4">
        <f t="shared" ref="D2:D13" si="2">C2*1.2</f>
        <v>326.39999999999998</v>
      </c>
      <c r="E2" s="5">
        <f t="shared" ref="E2:E13" si="3">R2</f>
        <v>5000000</v>
      </c>
      <c r="F2" s="9">
        <f t="shared" ref="F2:F13" si="4">ROUND((E2/B2),0)</f>
        <v>22059</v>
      </c>
      <c r="G2" s="14">
        <f t="shared" ref="G2:G13" si="5">ROUND((E2/C2),0)</f>
        <v>18382</v>
      </c>
      <c r="H2" s="9">
        <f t="shared" ref="H2:H13" si="6">ROUND((E2/D2),0)</f>
        <v>15319</v>
      </c>
      <c r="I2" s="4" t="e">
        <f>#REF!</f>
        <v>#REF!</v>
      </c>
      <c r="J2" s="4">
        <f t="shared" ref="J2:J13" si="7">S2</f>
        <v>0</v>
      </c>
      <c r="O2">
        <v>0</v>
      </c>
      <c r="P2">
        <v>272</v>
      </c>
      <c r="Q2">
        <f t="shared" ref="Q2:Q12" si="8">P2/1.2</f>
        <v>226.66666666666669</v>
      </c>
      <c r="R2" s="2">
        <v>5000000</v>
      </c>
      <c r="S2" s="7"/>
      <c r="T2" s="7"/>
    </row>
    <row r="3" spans="1:20" x14ac:dyDescent="0.25">
      <c r="A3" s="4">
        <f t="shared" si="0"/>
        <v>0</v>
      </c>
      <c r="B3" s="4">
        <f t="shared" si="1"/>
        <v>1335.22038</v>
      </c>
      <c r="C3" s="4">
        <f t="shared" ref="C3:C15" si="9">B3*1.2</f>
        <v>1602.2644559999999</v>
      </c>
      <c r="D3" s="4">
        <f t="shared" si="2"/>
        <v>1922.7173471999997</v>
      </c>
      <c r="E3" s="5">
        <f t="shared" si="3"/>
        <v>10500000</v>
      </c>
      <c r="F3" s="9">
        <f t="shared" si="4"/>
        <v>7864</v>
      </c>
      <c r="G3" s="9">
        <f t="shared" si="5"/>
        <v>6553</v>
      </c>
      <c r="H3" s="9">
        <f t="shared" si="6"/>
        <v>5461</v>
      </c>
      <c r="I3" s="4" t="e">
        <f>#REF!</f>
        <v>#REF!</v>
      </c>
      <c r="J3" s="4">
        <f t="shared" si="7"/>
        <v>4</v>
      </c>
      <c r="O3">
        <v>0</v>
      </c>
      <c r="P3">
        <f t="shared" ref="P3:P12" si="10">O3/1.2</f>
        <v>0</v>
      </c>
      <c r="Q3">
        <f>124.045*10.764</f>
        <v>1335.22038</v>
      </c>
      <c r="R3" s="2">
        <v>10500000</v>
      </c>
      <c r="S3" s="7">
        <v>4</v>
      </c>
      <c r="T3" s="7" t="s">
        <v>18</v>
      </c>
    </row>
    <row r="4" spans="1:20" x14ac:dyDescent="0.25">
      <c r="A4" s="4">
        <f t="shared" si="0"/>
        <v>0</v>
      </c>
      <c r="B4" s="4">
        <f t="shared" si="1"/>
        <v>370</v>
      </c>
      <c r="C4" s="4">
        <f t="shared" si="9"/>
        <v>444</v>
      </c>
      <c r="D4" s="4">
        <f t="shared" si="2"/>
        <v>532.79999999999995</v>
      </c>
      <c r="E4" s="5">
        <f t="shared" si="3"/>
        <v>11000000</v>
      </c>
      <c r="F4" s="9">
        <f t="shared" si="4"/>
        <v>29730</v>
      </c>
      <c r="G4" s="9">
        <f t="shared" si="5"/>
        <v>24775</v>
      </c>
      <c r="H4" s="9">
        <f t="shared" si="6"/>
        <v>20646</v>
      </c>
      <c r="I4" s="4" t="e">
        <f>#REF!</f>
        <v>#REF!</v>
      </c>
      <c r="J4" s="4">
        <f t="shared" si="7"/>
        <v>0</v>
      </c>
      <c r="O4">
        <v>0</v>
      </c>
      <c r="P4">
        <f t="shared" si="10"/>
        <v>0</v>
      </c>
      <c r="Q4">
        <v>370</v>
      </c>
      <c r="R4" s="2">
        <v>11000000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149.16666666666669</v>
      </c>
      <c r="C5" s="4">
        <f t="shared" si="9"/>
        <v>179.00000000000003</v>
      </c>
      <c r="D5" s="4">
        <f t="shared" si="2"/>
        <v>214.80000000000004</v>
      </c>
      <c r="E5" s="5">
        <f t="shared" si="3"/>
        <v>4475000</v>
      </c>
      <c r="F5" s="9">
        <f t="shared" si="4"/>
        <v>30000</v>
      </c>
      <c r="G5" s="9">
        <f t="shared" si="5"/>
        <v>25000</v>
      </c>
      <c r="H5" s="9">
        <f t="shared" si="6"/>
        <v>20833</v>
      </c>
      <c r="I5" s="4" t="e">
        <f>#REF!</f>
        <v>#REF!</v>
      </c>
      <c r="J5" s="4">
        <f t="shared" si="7"/>
        <v>0</v>
      </c>
      <c r="O5">
        <v>0</v>
      </c>
      <c r="P5">
        <v>179</v>
      </c>
      <c r="Q5">
        <f t="shared" si="8"/>
        <v>149.16666666666669</v>
      </c>
      <c r="R5" s="2">
        <v>4475000</v>
      </c>
      <c r="S5" s="7"/>
      <c r="T5" s="7"/>
    </row>
    <row r="6" spans="1:20" x14ac:dyDescent="0.25">
      <c r="A6" s="4">
        <f t="shared" si="0"/>
        <v>0</v>
      </c>
      <c r="B6" s="4">
        <f t="shared" si="1"/>
        <v>165</v>
      </c>
      <c r="C6" s="4">
        <f t="shared" si="9"/>
        <v>198</v>
      </c>
      <c r="D6" s="4">
        <f t="shared" si="2"/>
        <v>237.6</v>
      </c>
      <c r="E6" s="5">
        <f t="shared" si="3"/>
        <v>4500000</v>
      </c>
      <c r="F6" s="9">
        <f t="shared" si="4"/>
        <v>27273</v>
      </c>
      <c r="G6" s="14">
        <f t="shared" si="5"/>
        <v>22727</v>
      </c>
      <c r="H6" s="9">
        <f t="shared" si="6"/>
        <v>18939</v>
      </c>
      <c r="I6" s="4" t="e">
        <f>#REF!</f>
        <v>#REF!</v>
      </c>
      <c r="J6" s="4">
        <f t="shared" si="7"/>
        <v>0</v>
      </c>
      <c r="O6">
        <v>0</v>
      </c>
      <c r="P6">
        <v>198</v>
      </c>
      <c r="Q6">
        <f t="shared" si="8"/>
        <v>165</v>
      </c>
      <c r="R6" s="2">
        <v>4500000</v>
      </c>
      <c r="S6" s="7"/>
      <c r="T6" s="7"/>
    </row>
    <row r="7" spans="1:20" x14ac:dyDescent="0.25">
      <c r="A7" s="4">
        <f t="shared" si="0"/>
        <v>0</v>
      </c>
      <c r="B7" s="4">
        <f t="shared" si="1"/>
        <v>350</v>
      </c>
      <c r="C7" s="4">
        <f t="shared" si="9"/>
        <v>420</v>
      </c>
      <c r="D7" s="4">
        <f t="shared" si="2"/>
        <v>504</v>
      </c>
      <c r="E7" s="5">
        <f t="shared" si="3"/>
        <v>8800000</v>
      </c>
      <c r="F7" s="9">
        <f t="shared" si="4"/>
        <v>25143</v>
      </c>
      <c r="G7" s="14">
        <f t="shared" si="5"/>
        <v>20952</v>
      </c>
      <c r="H7" s="9">
        <f t="shared" si="6"/>
        <v>17460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350</v>
      </c>
      <c r="R7" s="2">
        <v>8800000</v>
      </c>
      <c r="S7" s="7"/>
      <c r="T7" s="7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ref="Q8" si="11">P8/1.2</f>
        <v>0</v>
      </c>
      <c r="R8" s="2">
        <v>0</v>
      </c>
      <c r="S8" s="7"/>
      <c r="T8" s="7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7"/>
      <c r="T9" s="7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5">
        <f t="shared" ref="E14:E15" si="15">R14</f>
        <v>0</v>
      </c>
      <c r="F14" s="9" t="e">
        <f t="shared" ref="F14:F15" si="16">ROUND((E14/B14),0)</f>
        <v>#DIV/0!</v>
      </c>
      <c r="G14" s="9" t="e">
        <f t="shared" ref="G14:G15" si="17">ROUND((E14/C14),0)</f>
        <v>#DIV/0!</v>
      </c>
      <c r="H14" s="4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9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7"/>
      <c r="T15" s="7"/>
    </row>
    <row r="18" spans="5:24" x14ac:dyDescent="0.25">
      <c r="G18" t="s">
        <v>13</v>
      </c>
    </row>
    <row r="20" spans="5:24" x14ac:dyDescent="0.25">
      <c r="E20" t="s">
        <v>29</v>
      </c>
      <c r="G20" t="s">
        <v>14</v>
      </c>
      <c r="H20" t="s">
        <v>15</v>
      </c>
      <c r="I20" t="s">
        <v>16</v>
      </c>
      <c r="J20" t="s">
        <v>34</v>
      </c>
      <c r="N20" t="s">
        <v>17</v>
      </c>
    </row>
    <row r="21" spans="5:24" x14ac:dyDescent="0.25">
      <c r="E21">
        <v>209</v>
      </c>
      <c r="G21">
        <v>204</v>
      </c>
      <c r="H21">
        <v>231</v>
      </c>
      <c r="I21">
        <f>ROUND(H21*1.2,0)</f>
        <v>277</v>
      </c>
      <c r="J21">
        <v>16700</v>
      </c>
      <c r="N21">
        <f>J21*I21</f>
        <v>4625900</v>
      </c>
    </row>
    <row r="22" spans="5:24" x14ac:dyDescent="0.25">
      <c r="E22">
        <v>206</v>
      </c>
      <c r="G22">
        <v>207</v>
      </c>
      <c r="H22">
        <v>231</v>
      </c>
      <c r="I22">
        <f t="shared" ref="I22:I23" si="22">ROUND(H22*1.2,0)</f>
        <v>277</v>
      </c>
      <c r="J22">
        <f>J21</f>
        <v>16700</v>
      </c>
      <c r="N22">
        <f>I22*J22</f>
        <v>4625900</v>
      </c>
      <c r="O22" t="s">
        <v>30</v>
      </c>
    </row>
    <row r="23" spans="5:24" x14ac:dyDescent="0.25">
      <c r="E23" s="14">
        <v>450</v>
      </c>
      <c r="F23" s="14"/>
      <c r="G23" s="14">
        <v>208</v>
      </c>
      <c r="H23" s="14">
        <v>231</v>
      </c>
      <c r="I23" s="14">
        <f t="shared" si="22"/>
        <v>277</v>
      </c>
      <c r="J23" s="14">
        <f>J21</f>
        <v>16700</v>
      </c>
      <c r="K23" s="14"/>
      <c r="L23" s="14"/>
      <c r="M23" s="14"/>
      <c r="N23" s="14">
        <f t="shared" ref="N22:N23" si="23">J23*H23</f>
        <v>3857700</v>
      </c>
      <c r="O23" s="14" t="s">
        <v>33</v>
      </c>
      <c r="P23" s="14"/>
      <c r="Q23" s="14"/>
    </row>
    <row r="24" spans="5:24" x14ac:dyDescent="0.25">
      <c r="I24">
        <f>I23/H23</f>
        <v>1.1991341991341991</v>
      </c>
      <c r="J24" t="s">
        <v>30</v>
      </c>
      <c r="N24">
        <f>SUM(N21:N23)</f>
        <v>13109500</v>
      </c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O26" t="s">
        <v>31</v>
      </c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H27" t="s">
        <v>19</v>
      </c>
      <c r="O27">
        <v>5000000</v>
      </c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O28">
        <f>O27/231</f>
        <v>21645.021645021647</v>
      </c>
      <c r="P28" s="10">
        <f>O28*5%</f>
        <v>1082.2510822510824</v>
      </c>
      <c r="Q28" s="10">
        <f>O28-P28</f>
        <v>20562.770562770565</v>
      </c>
      <c r="R28" s="11"/>
      <c r="T28" s="11"/>
      <c r="U28" s="11"/>
      <c r="V28" s="10"/>
      <c r="W28" s="10"/>
      <c r="X28" s="10"/>
    </row>
    <row r="29" spans="5:24" x14ac:dyDescent="0.25"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G30" t="s">
        <v>20</v>
      </c>
      <c r="H30" t="s">
        <v>21</v>
      </c>
      <c r="I30" t="s">
        <v>22</v>
      </c>
      <c r="J30" t="s">
        <v>23</v>
      </c>
      <c r="N30" t="s">
        <v>24</v>
      </c>
      <c r="O30" t="s">
        <v>25</v>
      </c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G31">
        <v>204</v>
      </c>
      <c r="H31" t="s">
        <v>27</v>
      </c>
      <c r="I31">
        <v>1953333</v>
      </c>
      <c r="J31">
        <v>117300</v>
      </c>
      <c r="N31">
        <v>19600</v>
      </c>
      <c r="O31">
        <f>SUM(I31:N31)</f>
        <v>2090233</v>
      </c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G32">
        <v>207</v>
      </c>
      <c r="H32" t="s">
        <v>26</v>
      </c>
      <c r="I32">
        <v>3100000</v>
      </c>
      <c r="J32">
        <v>217000</v>
      </c>
      <c r="N32">
        <v>30000</v>
      </c>
      <c r="O32">
        <f>SUM(I32:N32)</f>
        <v>3347000</v>
      </c>
      <c r="P32" s="10">
        <f>O32/H22</f>
        <v>14489.177489177489</v>
      </c>
      <c r="Q32" s="10">
        <f>P32*1.1</f>
        <v>15938.09523809524</v>
      </c>
      <c r="R32" s="10"/>
      <c r="S32" s="6"/>
      <c r="T32" s="10"/>
      <c r="U32" s="10"/>
      <c r="V32" s="10"/>
      <c r="W32" s="10"/>
      <c r="X32" s="10"/>
    </row>
    <row r="33" spans="7:24" x14ac:dyDescent="0.25">
      <c r="G33">
        <v>208</v>
      </c>
      <c r="H33" t="s">
        <v>28</v>
      </c>
      <c r="I33">
        <v>1800000</v>
      </c>
      <c r="O33">
        <f>O32*1.1</f>
        <v>3681700.0000000005</v>
      </c>
      <c r="P33" s="10"/>
      <c r="Q33" s="10"/>
      <c r="R33" s="10"/>
      <c r="S33" s="6"/>
      <c r="T33" s="10"/>
      <c r="U33" s="10"/>
      <c r="V33" s="10"/>
      <c r="W33" s="10"/>
      <c r="X33" s="10"/>
    </row>
    <row r="34" spans="7:24" x14ac:dyDescent="0.25">
      <c r="Q34" s="10"/>
      <c r="R34" s="10"/>
    </row>
    <row r="35" spans="7:24" x14ac:dyDescent="0.25">
      <c r="H35" t="s">
        <v>32</v>
      </c>
      <c r="Q35" s="10"/>
      <c r="R35" s="10"/>
      <c r="T35" s="6"/>
    </row>
    <row r="36" spans="7:24" x14ac:dyDescent="0.25">
      <c r="P36" s="10"/>
      <c r="Q36" s="10"/>
      <c r="R36" s="10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vaish</cp:lastModifiedBy>
  <cp:lastPrinted>2019-11-05T06:14:02Z</cp:lastPrinted>
  <dcterms:created xsi:type="dcterms:W3CDTF">2018-02-17T10:36:41Z</dcterms:created>
  <dcterms:modified xsi:type="dcterms:W3CDTF">2024-03-05T10:06:58Z</dcterms:modified>
</cp:coreProperties>
</file>