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NEELABH VARMA - Sbi\"/>
    </mc:Choice>
  </mc:AlternateContent>
  <xr:revisionPtr revIDLastSave="0" documentId="13_ncr:1_{7E6D1879-47EA-4C6A-AF2C-FD3B21CF6A1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36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X45" i="4"/>
  <c r="S41" i="4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<sst xmlns="http://schemas.openxmlformats.org/spreadsheetml/2006/main" count="49" uniqueCount="43">
  <si>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</si>
  <si>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</si>
  <si>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</si>
  <si>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</si>
  <si>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</si>
  <si>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</si>
  <si>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</si>
  <si>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</si>
  <si>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</si>
  <si>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</si>
  <si>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</si>
  <si>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</si>
  <si>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</si>
  <si>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</si>
  <si>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</si>
  <si>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</si>
  <si>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</si>
  <si>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</si>
  <si>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</si>
  <si>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</si>
  <si>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</si>
  <si>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</si>
  <si>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</si>
  <si>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</si>
  <si>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</si>
  <si>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</si>
  <si>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</si>
  <si>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</si>
  <si>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</si>
  <si>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</si>
  <si>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</si>
  <si>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</si>
  <si>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</si>
  <si>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</si>
  <si>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</si>
  <si>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</si>
  <si>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</si>
  <si>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</si>
  <si>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</si>
  <si>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</si>
  <si>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Belapur ) - NEELABH VARMA</t>
  </si>
  <si>
    <t>Agree CA</t>
  </si>
  <si>
    <t>Deck &amp; Encl. 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</si>
</sst>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43" fontId="11" fillId="0" borderId="1" xfId="0" applyNumberFormat="1" applyFont="1" applyBorder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326363</xdr:colOff>
      <xdr:row>40</xdr:row>
      <xdr:rowOff>1000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DD9A83-9AE9-46F3-AB45-70FDEA60F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04763" cy="7163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345415</xdr:colOff>
      <xdr:row>47</xdr:row>
      <xdr:rowOff>115406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408890-52DF-4AA1-B936-145616EB8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23815" cy="7925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0</xdr:rowOff>
    </xdr:from>
    <xdr:to>
      <xdr:col>21</xdr:col>
      <xdr:colOff>582768</xdr:colOff>
      <xdr:row>44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8EA83B-028A-4CC2-8699-18BABE70B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" y="0"/>
          <a:ext cx="12489018" cy="8392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419099</xdr:colOff>
      <xdr:row>4</xdr:row>
      <xdr:rowOff>0</xdr:rowOff>
    </xdr:from>
    <xdr:to>
      <xdr:col>26</xdr:col>
      <xdr:colOff>555138</xdr:colOff>
      <xdr:row>49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1404A3-5A68-4848-AC5F-2C94F9FDD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499" y="762000"/>
          <a:ext cx="13547239" cy="8343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20</xdr:col>
      <xdr:colOff>230334</xdr:colOff>
      <xdr:row>53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5193C9-9384-4DCD-A783-5E2AFA62D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422334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topLeftCell="A25" zoomScaleNormal="100" workbookViewId="0">
      <selection activeCell="W44" sqref="W4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6.285156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8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36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1185</v>
      </c>
      <c r="C3" s="4">
        <f>B3*1.2</f>
        <v>1422</v>
      </c>
      <c r="D3" s="4">
        <f t="shared" ref="D3:D14" si="2">C3*1.2</f>
        <v>1706.3999999999999</v>
      </c>
      <c r="E3" s="5">
        <f t="shared" ref="E3:E14" si="3">R3</f>
        <v>38408844</v>
      </c>
      <c r="F3" s="9">
        <f t="shared" ref="F3:F14" si="4">ROUND((E3/B3),0)</f>
        <v>32413</v>
      </c>
      <c r="G3" s="9">
        <f t="shared" ref="G3:G14" si="5">ROUND((E3/C3),0)</f>
        <v>27010</v>
      </c>
      <c r="H3" s="9">
        <f t="shared" ref="H3:H14" si="6">ROUND((E3/D3),0)</f>
        <v>22509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1185</v>
      </c>
      <c r="R3" s="2">
        <v>38408844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37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s="44" customFormat="1" x14ac:dyDescent="0.25">
      <c r="A16" s="45">
        <f t="shared" ref="A16:A28" si="32">N16</f>
        <v>0</v>
      </c>
      <c r="B16" s="45">
        <f t="shared" ref="B16:B28" si="33">Q16</f>
        <v>1541.6666666666667</v>
      </c>
      <c r="C16" s="45">
        <f>B16*1.2</f>
        <v>1850</v>
      </c>
      <c r="D16" s="45">
        <f t="shared" ref="D16:D28" si="34">C16*1.2</f>
        <v>2220</v>
      </c>
      <c r="E16" s="46">
        <f t="shared" ref="E16:E28" si="35">R16</f>
        <v>41100000</v>
      </c>
      <c r="F16" s="45">
        <f t="shared" ref="F16:F28" si="36">ROUND((E16/B16),0)</f>
        <v>26659</v>
      </c>
      <c r="G16" s="45">
        <f t="shared" ref="G16:G28" si="37">ROUND((E16/C16),0)</f>
        <v>22216</v>
      </c>
      <c r="H16" s="45">
        <f t="shared" ref="H16:H28" si="38">ROUND((E16/D16),0)</f>
        <v>18514</v>
      </c>
      <c r="I16" s="45" t="e">
        <f>#REF!</f>
        <v>#REF!</v>
      </c>
      <c r="J16" s="45">
        <f t="shared" ref="J16:J28" si="39">S16</f>
        <v>0</v>
      </c>
      <c r="O16" s="44">
        <v>0</v>
      </c>
      <c r="P16" s="44">
        <v>1850</v>
      </c>
      <c r="Q16" s="44">
        <f t="shared" ref="P16:Q28" si="40">P16/1.2</f>
        <v>1541.6666666666667</v>
      </c>
      <c r="R16" s="47">
        <v>41100000</v>
      </c>
    </row>
    <row r="17" spans="1:24" s="44" customFormat="1" x14ac:dyDescent="0.25">
      <c r="A17" s="45">
        <f t="shared" si="32"/>
        <v>0</v>
      </c>
      <c r="B17" s="45">
        <f t="shared" si="33"/>
        <v>1091</v>
      </c>
      <c r="C17" s="45">
        <f t="shared" ref="C17:C28" si="41">B17*1.2</f>
        <v>1309.2</v>
      </c>
      <c r="D17" s="45">
        <f t="shared" si="34"/>
        <v>1571.04</v>
      </c>
      <c r="E17" s="46">
        <f t="shared" si="35"/>
        <v>28600000</v>
      </c>
      <c r="F17" s="45">
        <f t="shared" si="36"/>
        <v>26214</v>
      </c>
      <c r="G17" s="45">
        <f t="shared" si="37"/>
        <v>21845</v>
      </c>
      <c r="H17" s="45">
        <f t="shared" si="38"/>
        <v>18205</v>
      </c>
      <c r="I17" s="45" t="e">
        <f>#REF!</f>
        <v>#REF!</v>
      </c>
      <c r="J17" s="45">
        <f t="shared" si="39"/>
        <v>0</v>
      </c>
      <c r="O17" s="44">
        <v>0</v>
      </c>
      <c r="P17" s="44">
        <f t="shared" si="40"/>
        <v>0</v>
      </c>
      <c r="Q17" s="44">
        <v>1091</v>
      </c>
      <c r="R17" s="47">
        <v>28600000</v>
      </c>
    </row>
    <row r="18" spans="1:24" x14ac:dyDescent="0.25">
      <c r="A18" s="4">
        <f t="shared" si="32"/>
        <v>0</v>
      </c>
      <c r="B18" s="4">
        <f t="shared" si="33"/>
        <v>1195</v>
      </c>
      <c r="C18" s="4">
        <f t="shared" si="41"/>
        <v>1434</v>
      </c>
      <c r="D18" s="4">
        <f t="shared" si="34"/>
        <v>1720.8</v>
      </c>
      <c r="E18" s="5">
        <f t="shared" si="35"/>
        <v>36100000</v>
      </c>
      <c r="F18" s="9">
        <f t="shared" si="36"/>
        <v>30209</v>
      </c>
      <c r="G18" s="9">
        <f t="shared" si="37"/>
        <v>25174</v>
      </c>
      <c r="H18" s="9">
        <f t="shared" si="38"/>
        <v>20979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1195</v>
      </c>
      <c r="R18" s="2">
        <v>36100000</v>
      </c>
    </row>
    <row r="19" spans="1:24" s="44" customFormat="1" x14ac:dyDescent="0.25">
      <c r="A19" s="45">
        <f t="shared" si="32"/>
        <v>0</v>
      </c>
      <c r="B19" s="45">
        <f t="shared" si="33"/>
        <v>671</v>
      </c>
      <c r="C19" s="45">
        <f t="shared" si="41"/>
        <v>805.19999999999993</v>
      </c>
      <c r="D19" s="45">
        <f t="shared" si="34"/>
        <v>966.2399999999999</v>
      </c>
      <c r="E19" s="46">
        <f t="shared" si="35"/>
        <v>15000000</v>
      </c>
      <c r="F19" s="45">
        <f t="shared" si="36"/>
        <v>22355</v>
      </c>
      <c r="G19" s="45">
        <f t="shared" si="37"/>
        <v>18629</v>
      </c>
      <c r="H19" s="45">
        <f t="shared" si="38"/>
        <v>15524</v>
      </c>
      <c r="I19" s="45" t="e">
        <f>#REF!</f>
        <v>#REF!</v>
      </c>
      <c r="J19" s="45">
        <f t="shared" si="39"/>
        <v>0</v>
      </c>
      <c r="O19" s="44">
        <v>0</v>
      </c>
      <c r="P19" s="44">
        <f t="shared" si="40"/>
        <v>0</v>
      </c>
      <c r="Q19" s="44">
        <v>671</v>
      </c>
      <c r="R19" s="47">
        <v>15000000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25500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23000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4" ht="15.75" x14ac:dyDescent="0.25"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4:24" ht="15.75" x14ac:dyDescent="0.25">
      <c r="D34" t="s">
        <v>41</v>
      </c>
      <c r="E34">
        <v>1091</v>
      </c>
      <c r="S34" s="10"/>
      <c r="T34" s="10"/>
      <c r="U34" s="17" t="s">
        <v>18</v>
      </c>
      <c r="V34" s="23"/>
      <c r="W34" s="24">
        <f>W35-W33</f>
        <v>60</v>
      </c>
      <c r="X34" s="24">
        <v>2024</v>
      </c>
    </row>
    <row r="35" spans="4:24" ht="15.75" x14ac:dyDescent="0.25">
      <c r="D35" t="s">
        <v>42</v>
      </c>
      <c r="E35">
        <v>104</v>
      </c>
      <c r="H35" s="44"/>
      <c r="S35" s="10"/>
      <c r="T35" s="10"/>
      <c r="U35" s="17" t="s">
        <v>19</v>
      </c>
      <c r="V35" s="23"/>
      <c r="W35" s="24">
        <v>60</v>
      </c>
      <c r="X35" s="24"/>
    </row>
    <row r="36" spans="4:24" ht="39" customHeight="1" x14ac:dyDescent="0.25">
      <c r="E36">
        <f>SUM(E34:E35)</f>
        <v>1195</v>
      </c>
      <c r="P36" s="41" t="s">
        <v>40</v>
      </c>
      <c r="Q36" s="41"/>
      <c r="R36" s="41"/>
      <c r="S36" s="41"/>
      <c r="T36" s="42"/>
      <c r="U36" s="21" t="s">
        <v>20</v>
      </c>
      <c r="V36" s="23"/>
      <c r="W36" s="24">
        <f>90*W33/W35</f>
        <v>0</v>
      </c>
      <c r="X36" s="24"/>
    </row>
    <row r="37" spans="4:24" ht="15.75" x14ac:dyDescent="0.25">
      <c r="U37" s="17"/>
      <c r="V37" s="26"/>
      <c r="W37" s="27">
        <f>W36%</f>
        <v>0</v>
      </c>
      <c r="X37" s="27"/>
    </row>
    <row r="38" spans="4:24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4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4:24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23000</v>
      </c>
      <c r="X40" s="22"/>
    </row>
    <row r="41" spans="4:24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4:24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25500</v>
      </c>
      <c r="X42" s="22"/>
    </row>
    <row r="43" spans="4:24" ht="15.75" x14ac:dyDescent="0.25">
      <c r="S43" s="10"/>
      <c r="T43" s="10"/>
      <c r="U43" s="23"/>
      <c r="V43" s="23"/>
      <c r="W43" s="24"/>
      <c r="X43" s="24"/>
    </row>
    <row r="44" spans="4:24" ht="15.75" x14ac:dyDescent="0.25">
      <c r="S44" s="10"/>
      <c r="T44" s="10"/>
      <c r="U44" s="28" t="s">
        <v>38</v>
      </c>
      <c r="V44" s="30"/>
      <c r="W44" s="25">
        <v>1195</v>
      </c>
      <c r="X44" s="24"/>
    </row>
    <row r="45" spans="4:24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30472500</v>
      </c>
      <c r="X45" s="43">
        <f>W45*0.75</f>
        <v>22854375</v>
      </c>
    </row>
    <row r="46" spans="4:24" ht="15.75" x14ac:dyDescent="0.25">
      <c r="S46" s="11"/>
      <c r="T46" s="10"/>
      <c r="U46" s="17" t="s">
        <v>25</v>
      </c>
      <c r="V46" s="23"/>
      <c r="W46" s="33">
        <f>W45*0.9</f>
        <v>27425250</v>
      </c>
      <c r="X46" s="34"/>
    </row>
    <row r="47" spans="4:24" ht="15.75" x14ac:dyDescent="0.25">
      <c r="S47" s="10"/>
      <c r="T47" s="10"/>
      <c r="U47" s="17" t="s">
        <v>26</v>
      </c>
      <c r="V47" s="23"/>
      <c r="W47" s="33">
        <f>W45*0.8</f>
        <v>24378000</v>
      </c>
      <c r="X47" s="33"/>
    </row>
    <row r="48" spans="4:24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27</v>
      </c>
      <c r="V49" s="37"/>
      <c r="W49" s="38">
        <f>W30*W44</f>
        <v>2987500</v>
      </c>
      <c r="X49" s="38"/>
    </row>
    <row r="50" spans="21:24" ht="15.75" x14ac:dyDescent="0.25">
      <c r="U50" s="17" t="s">
        <v>28</v>
      </c>
      <c r="V50" s="23"/>
      <c r="W50" s="35"/>
      <c r="X50" s="35"/>
    </row>
    <row r="51" spans="21:24" ht="15.75" x14ac:dyDescent="0.25">
      <c r="U51" s="39" t="s">
        <v>29</v>
      </c>
      <c r="V51" s="35"/>
      <c r="W51" s="33">
        <f>W45*0.025/12</f>
        <v>63484.375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2024-03-01T06:24:15Z</dcterms:modified>
</cp:coreProperties>
</file>