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Sandip Damodar- Atul Tayade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6" sheetId="41" r:id="rId9"/>
    <sheet name="MB" sheetId="40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40" l="1"/>
  <c r="G20" i="40"/>
  <c r="G12" i="40"/>
  <c r="G13" i="40"/>
  <c r="G14" i="40"/>
  <c r="G15" i="40"/>
  <c r="G16" i="40"/>
  <c r="G17" i="40"/>
  <c r="G18" i="40"/>
  <c r="G19" i="40"/>
  <c r="G11" i="40"/>
  <c r="S3" i="4"/>
  <c r="S2" i="4"/>
  <c r="C18" i="25"/>
  <c r="D28" i="23" l="1"/>
  <c r="I30" i="40"/>
  <c r="L28" i="40"/>
  <c r="J28" i="40"/>
  <c r="G26" i="37" l="1"/>
  <c r="F56" i="31"/>
  <c r="R24" i="4"/>
  <c r="O24" i="4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D23" i="23" l="1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l="1"/>
  <c r="C19" i="23" s="1"/>
  <c r="C20" i="23" s="1"/>
  <c r="B20" i="23" s="1"/>
  <c r="C21" i="23" l="1"/>
  <c r="C25" i="23"/>
  <c r="J19" i="4"/>
  <c r="I19" i="4"/>
  <c r="E19" i="4"/>
  <c r="A19" i="4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<sst xmlns="http://schemas.openxmlformats.org/spreadsheetml/2006/main" count="131" uniqueCount="101">
  <si>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</si>
  <si>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</si>
  <si>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</si>
  <si>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</si>
  <si>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</si>
  <si>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</si>
  <si>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</si>
  <si>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</si>
  <si>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</si>
  <si>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</si>
  <si>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</si>
  <si>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</si>
  <si>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</si>
  <si>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</si>
  <si>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</si>
  <si>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</si>
  <si>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</si>
  <si>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</si>
  <si>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</si>
  <si>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</si>
  <si>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</si>
  <si>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</si>
  <si>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</si>
  <si>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</si>
  <si>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</si>
  <si>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</si>
  <si>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</si>
  <si>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</si>
  <si>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</si>
  <si>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</si>
  <si>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</si>
  <si>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</si>
  <si>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</si>
  <si>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</si>
  <si>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</si>
  <si>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</si>
  <si>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</si>
  <si>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</si>
  <si>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</si>
  <si>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</si>
  <si>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</si>
  <si>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</si>
  <si>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</si>
  <si>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</si>
  <si>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</si>
  <si>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</si>
  <si>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</si>
  <si>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</si>
  <si>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</si>
  <si>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</si>
  <si>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</si>
  <si>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</si>
  <si>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</si>
  <si>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</si>
  <si>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</si>
  <si>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</si>
  <si>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</si>
  <si>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</si>
  <si>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</si>
  <si>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</si>
  <si>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</si>
  <si>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</si>
  <si>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</si>
  <si>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</si>
  <si>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</si>
  <si>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</si>
  <si>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</si>
  <si>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</si>
  <si>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</si>
  <si>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</si>
  <si>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</si>
  <si>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</si>
  <si>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</si>
  <si>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</si>
  <si>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</si>
  <si>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</si>
  <si>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</si>
  <si>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</si>
  <si>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</si>
  <si>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</si>
  <si>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</si>
  <si>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</si>
  <si>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</si>
  <si>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</si>
  <si>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</si>
  <si>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</si>
  <si>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</si>
  <si>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</si>
  <si>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</si>
  <si>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</si>
  <si>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</si>
  <si>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</si>
  <si>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</si>
  <si>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</si>
  <si>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</si>
  <si>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</si>
  <si>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</si>
  <si>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Ground + First Floor</t>
  </si>
  <si>
    <t>Porch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</si>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</sst>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2241</xdr:colOff>
      <xdr:row>0</xdr:row>
      <xdr:rowOff>180414</xdr:rowOff>
    </xdr:from>
    <xdr:to>
      <xdr:col>13</xdr:col>
      <xdr:colOff>474009</xdr:colOff>
      <xdr:row>20</xdr:row>
      <xdr:rowOff>18489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7829" y="180414"/>
          <a:ext cx="5312709" cy="3648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3</xdr:row>
      <xdr:rowOff>133350</xdr:rowOff>
    </xdr:from>
    <xdr:to>
      <xdr:col>9</xdr:col>
      <xdr:colOff>200025</xdr:colOff>
      <xdr:row>24</xdr:row>
      <xdr:rowOff>142875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04850"/>
          <a:ext cx="5381625" cy="40100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zoomScaleNormal="100"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31535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29500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29500</v>
      </c>
      <c r="D5" s="57" t="s">
        <v>61</v>
      </c>
      <c r="E5" s="58">
        <f>ROUND(C5/10.764,0)</f>
        <v>2741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7500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22000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0.12</v>
      </c>
      <c r="D8" s="102">
        <f>1-C8</f>
        <v>0.88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19360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26860</v>
      </c>
      <c r="D10" s="57" t="s">
        <v>61</v>
      </c>
      <c r="E10" s="58">
        <f>ROUND(C10/10.764,0)</f>
        <v>2495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2012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12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48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984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/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1968000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7" zoomScaleNormal="100" workbookViewId="0">
      <selection activeCell="E20" sqref="E20"/>
    </sheetView>
  </sheetViews>
  <sheetFormatPr defaultRowHeight="15"/>
  <cols>
    <col min="1" max="1" width="21.7109375" bestFit="1" customWidth="1"/>
    <col min="2" max="2" width="17" customWidth="1"/>
    <col min="3" max="3" width="19.140625" style="16" customWidth="1"/>
    <col min="4" max="4" width="15.5703125" style="16" bestFit="1" customWidth="1"/>
    <col min="5" max="5" width="27.140625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C2" s="16" t="s">
        <v>97</v>
      </c>
      <c r="D2" s="17"/>
      <c r="F2" s="78"/>
      <c r="G2" s="78"/>
    </row>
    <row r="3" spans="1:8">
      <c r="A3" s="15" t="s">
        <v>13</v>
      </c>
      <c r="B3" s="19"/>
      <c r="C3" s="20">
        <v>4000</v>
      </c>
      <c r="D3" s="21" t="s">
        <v>99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2000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12</v>
      </c>
      <c r="D7" s="25"/>
      <c r="F7" s="78"/>
      <c r="G7" s="78"/>
    </row>
    <row r="8" spans="1:8">
      <c r="A8" s="15" t="s">
        <v>18</v>
      </c>
      <c r="B8" s="24"/>
      <c r="C8" s="25">
        <f>C9-C7</f>
        <v>48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18</v>
      </c>
      <c r="D10" s="25"/>
      <c r="F10" s="118"/>
      <c r="G10" s="78"/>
    </row>
    <row r="11" spans="1:8">
      <c r="A11" s="15"/>
      <c r="B11" s="26"/>
      <c r="C11" s="27">
        <f>C10%</f>
        <v>0.18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360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1640</v>
      </c>
      <c r="D13" s="23"/>
      <c r="F13" s="78"/>
      <c r="G13" s="78"/>
    </row>
    <row r="14" spans="1:8">
      <c r="A14" s="15" t="s">
        <v>15</v>
      </c>
      <c r="B14" s="19"/>
      <c r="C14" s="20">
        <f>C5</f>
        <v>2000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3640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100</v>
      </c>
      <c r="B18" s="7"/>
      <c r="C18" s="76">
        <v>984</v>
      </c>
      <c r="D18" s="76"/>
      <c r="E18" s="77"/>
      <c r="F18" s="78"/>
      <c r="G18" s="78"/>
    </row>
    <row r="19" spans="1:8">
      <c r="A19" s="15"/>
      <c r="B19" s="6"/>
      <c r="C19" s="30">
        <f>C18*C16</f>
        <v>3581760</v>
      </c>
      <c r="D19" s="78" t="s">
        <v>68</v>
      </c>
      <c r="E19" s="30"/>
      <c r="F19" s="78"/>
      <c r="G19" s="118"/>
    </row>
    <row r="20" spans="1:8">
      <c r="A20" s="15"/>
      <c r="B20" s="61">
        <f>C20*0.9</f>
        <v>3062404.8000000003</v>
      </c>
      <c r="C20" s="31">
        <f>C19*95%</f>
        <v>3402672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2865408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1968000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7462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>
        <v>763</v>
      </c>
      <c r="D28" s="119">
        <f>C28*1.2</f>
        <v>915.6</v>
      </c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H1" zoomScaleNormal="100" workbookViewId="0">
      <selection activeCell="S10" sqref="S1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4950000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>
        <v>1500</v>
      </c>
      <c r="Q2" s="75"/>
      <c r="R2" s="2">
        <v>4950000</v>
      </c>
      <c r="S2" s="2">
        <f>R2/P2</f>
        <v>3300</v>
      </c>
      <c r="T2" s="2"/>
      <c r="AA2" s="68"/>
    </row>
    <row r="3" spans="1:35">
      <c r="A3" s="4">
        <f t="shared" si="0"/>
        <v>0</v>
      </c>
      <c r="B3" s="4">
        <f t="shared" si="1"/>
        <v>850</v>
      </c>
      <c r="C3" s="4">
        <f t="shared" si="2"/>
        <v>1020</v>
      </c>
      <c r="D3" s="4">
        <f t="shared" si="3"/>
        <v>1224</v>
      </c>
      <c r="E3" s="5">
        <f t="shared" si="4"/>
        <v>4940000</v>
      </c>
      <c r="F3" s="66">
        <f t="shared" si="5"/>
        <v>5812</v>
      </c>
      <c r="G3" s="66">
        <f t="shared" si="6"/>
        <v>4843</v>
      </c>
      <c r="H3" s="66">
        <f t="shared" si="7"/>
        <v>4036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>
        <v>850</v>
      </c>
      <c r="R3" s="2">
        <v>4940000</v>
      </c>
      <c r="S3" s="2">
        <f>R3/Q3</f>
        <v>5811.7647058823532</v>
      </c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/>
      <c r="P10" s="75"/>
      <c r="Q10" s="75"/>
      <c r="R10" s="2"/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R11" s="2"/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R12" s="2"/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R15" s="2"/>
      <c r="S15" s="2"/>
    </row>
    <row r="16" spans="1:35">
      <c r="A16" s="4">
        <f t="shared" ref="A16:A19" si="10">N16</f>
        <v>0</v>
      </c>
      <c r="B16" s="4">
        <f t="shared" ref="B16:B19" si="11">Q16</f>
        <v>0</v>
      </c>
      <c r="C16" s="4">
        <f t="shared" ref="C16:C19" si="12">B16*1.2</f>
        <v>0</v>
      </c>
      <c r="D16" s="4">
        <f t="shared" ref="D16:D19" si="13">C16*1.2</f>
        <v>0</v>
      </c>
      <c r="E16" s="5">
        <f t="shared" ref="E16:E19" si="14">R16</f>
        <v>0</v>
      </c>
      <c r="F16" s="4" t="e">
        <f t="shared" ref="F16:F19" si="15">ROUND((E16/B16),0)</f>
        <v>#DIV/0!</v>
      </c>
      <c r="G16" s="4" t="e">
        <f t="shared" ref="G16:G19" si="16">ROUND((E16/C16),0)</f>
        <v>#DIV/0!</v>
      </c>
      <c r="H16" s="4" t="e">
        <f t="shared" ref="H16:H19" si="17">ROUND((E16/D16),0)</f>
        <v>#DIV/0!</v>
      </c>
      <c r="I16" s="4">
        <f t="shared" ref="I16:J19" si="18">T16</f>
        <v>0</v>
      </c>
      <c r="J16" s="4">
        <f t="shared" si="18"/>
        <v>0</v>
      </c>
      <c r="R16" s="2"/>
      <c r="S16" s="2"/>
    </row>
    <row r="17" spans="1:19">
      <c r="A17" s="4">
        <f t="shared" si="10"/>
        <v>0</v>
      </c>
      <c r="B17" s="4">
        <f t="shared" si="11"/>
        <v>0</v>
      </c>
      <c r="C17" s="4">
        <f t="shared" si="12"/>
        <v>0</v>
      </c>
      <c r="D17" s="4">
        <f t="shared" si="13"/>
        <v>0</v>
      </c>
      <c r="E17" s="5">
        <f t="shared" si="14"/>
        <v>0</v>
      </c>
      <c r="F17" s="4" t="e">
        <f t="shared" si="15"/>
        <v>#DIV/0!</v>
      </c>
      <c r="G17" s="4" t="e">
        <f t="shared" si="16"/>
        <v>#DIV/0!</v>
      </c>
      <c r="H17" s="4" t="e">
        <f t="shared" si="17"/>
        <v>#DIV/0!</v>
      </c>
      <c r="I17" s="4">
        <f t="shared" si="18"/>
        <v>0</v>
      </c>
      <c r="J17" s="4">
        <f t="shared" si="18"/>
        <v>0</v>
      </c>
      <c r="R17" s="2"/>
      <c r="S17" s="2"/>
    </row>
    <row r="18" spans="1:19">
      <c r="A18" s="4">
        <f t="shared" si="10"/>
        <v>0</v>
      </c>
      <c r="B18" s="4">
        <f t="shared" si="11"/>
        <v>0</v>
      </c>
      <c r="C18" s="4">
        <f t="shared" si="12"/>
        <v>0</v>
      </c>
      <c r="D18" s="4">
        <f t="shared" si="13"/>
        <v>0</v>
      </c>
      <c r="E18" s="5">
        <f t="shared" si="14"/>
        <v>0</v>
      </c>
      <c r="F18" s="4" t="e">
        <f t="shared" si="15"/>
        <v>#DIV/0!</v>
      </c>
      <c r="G18" s="4" t="e">
        <f t="shared" si="16"/>
        <v>#DIV/0!</v>
      </c>
      <c r="H18" s="4" t="e">
        <f t="shared" si="17"/>
        <v>#DIV/0!</v>
      </c>
      <c r="I18" s="4">
        <f t="shared" si="18"/>
        <v>0</v>
      </c>
      <c r="J18" s="4">
        <f t="shared" si="18"/>
        <v>0</v>
      </c>
      <c r="R18" s="2"/>
      <c r="S18" s="2"/>
    </row>
    <row r="19" spans="1:19">
      <c r="A19" s="4">
        <f t="shared" si="10"/>
        <v>0</v>
      </c>
      <c r="B19" s="4">
        <f t="shared" si="11"/>
        <v>0</v>
      </c>
      <c r="C19" s="4">
        <f t="shared" si="12"/>
        <v>0</v>
      </c>
      <c r="D19" s="4">
        <f t="shared" si="13"/>
        <v>0</v>
      </c>
      <c r="E19" s="5">
        <f t="shared" si="14"/>
        <v>0</v>
      </c>
      <c r="F19" s="4" t="e">
        <f t="shared" si="15"/>
        <v>#DIV/0!</v>
      </c>
      <c r="G19" s="4" t="e">
        <f t="shared" si="16"/>
        <v>#DIV/0!</v>
      </c>
      <c r="H19" s="4" t="e">
        <f t="shared" si="17"/>
        <v>#DIV/0!</v>
      </c>
      <c r="I19" s="4">
        <f t="shared" si="18"/>
        <v>0</v>
      </c>
      <c r="J19" s="4">
        <f t="shared" si="18"/>
        <v>0</v>
      </c>
      <c r="O19" s="75"/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  <c r="R23" s="10">
        <v>8500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  <c r="R24" s="10">
        <f>R23/1.35</f>
        <v>6296.2962962962956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E1" zoomScale="85" zoomScaleNormal="85" workbookViewId="0">
      <selection activeCell="T14" sqref="T1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M20" sqref="M2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5:F56"/>
  <sheetViews>
    <sheetView topLeftCell="A37" workbookViewId="0">
      <selection activeCell="I56" sqref="I56"/>
    </sheetView>
  </sheetViews>
  <sheetFormatPr defaultRowHeight="15"/>
  <sheetData>
    <row r="55" spans="6:6">
      <c r="F55">
        <v>8500</v>
      </c>
    </row>
    <row r="56" spans="6:6">
      <c r="F56">
        <f>F55/1.35</f>
        <v>6296.2962962962956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5:G26"/>
  <sheetViews>
    <sheetView topLeftCell="A7" zoomScale="85" zoomScaleNormal="85" workbookViewId="0">
      <selection activeCell="M28" sqref="M28"/>
    </sheetView>
  </sheetViews>
  <sheetFormatPr defaultRowHeight="15"/>
  <cols>
    <col min="7" max="7" width="14.5703125" customWidth="1"/>
  </cols>
  <sheetData>
    <row r="25" spans="7:7">
      <c r="G25">
        <v>6000</v>
      </c>
    </row>
    <row r="26" spans="7:7">
      <c r="G26">
        <f>G25/1.35</f>
        <v>4444.4444444444443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4" sqref="N14"/>
    </sheetView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L30"/>
  <sheetViews>
    <sheetView topLeftCell="A7" zoomScale="115" zoomScaleNormal="115" workbookViewId="0">
      <selection activeCell="J21" sqref="J21"/>
    </sheetView>
  </sheetViews>
  <sheetFormatPr defaultRowHeight="15"/>
  <sheetData>
    <row r="4" spans="5:9">
      <c r="F4" s="119"/>
    </row>
    <row r="5" spans="5:9">
      <c r="F5" s="119"/>
    </row>
    <row r="6" spans="5:9">
      <c r="F6" s="119"/>
    </row>
    <row r="7" spans="5:9">
      <c r="F7" s="119"/>
    </row>
    <row r="8" spans="5:9">
      <c r="F8" s="119"/>
    </row>
    <row r="9" spans="5:9">
      <c r="F9" s="119"/>
    </row>
    <row r="11" spans="5:9">
      <c r="E11" s="75">
        <v>11.3</v>
      </c>
      <c r="F11" s="119">
        <v>15.2</v>
      </c>
      <c r="G11">
        <f>F11*E11</f>
        <v>171.76</v>
      </c>
    </row>
    <row r="12" spans="5:9">
      <c r="E12" s="75">
        <v>11.4</v>
      </c>
      <c r="F12" s="119">
        <v>8.1</v>
      </c>
      <c r="G12" s="75">
        <f t="shared" ref="G12:G19" si="0">F12*E12</f>
        <v>92.34</v>
      </c>
    </row>
    <row r="13" spans="5:9">
      <c r="E13" s="75">
        <v>9.4</v>
      </c>
      <c r="F13" s="119">
        <v>7.8</v>
      </c>
      <c r="G13" s="75">
        <f t="shared" si="0"/>
        <v>73.320000000000007</v>
      </c>
    </row>
    <row r="14" spans="5:9">
      <c r="E14">
        <v>8.1</v>
      </c>
      <c r="F14" s="119">
        <v>11.6</v>
      </c>
      <c r="G14" s="75">
        <f t="shared" si="0"/>
        <v>93.96</v>
      </c>
    </row>
    <row r="15" spans="5:9">
      <c r="E15">
        <v>10.6</v>
      </c>
      <c r="F15" s="119">
        <v>12.2</v>
      </c>
      <c r="G15" s="75">
        <f t="shared" si="0"/>
        <v>129.32</v>
      </c>
      <c r="I15" s="119"/>
    </row>
    <row r="16" spans="5:9">
      <c r="E16">
        <v>4.5999999999999996</v>
      </c>
      <c r="F16" s="119">
        <v>7</v>
      </c>
      <c r="G16" s="75">
        <f t="shared" si="0"/>
        <v>32.199999999999996</v>
      </c>
    </row>
    <row r="17" spans="5:12">
      <c r="E17">
        <v>6.8</v>
      </c>
      <c r="F17" s="119">
        <v>9.3000000000000007</v>
      </c>
      <c r="G17" s="75">
        <f t="shared" si="0"/>
        <v>63.24</v>
      </c>
    </row>
    <row r="18" spans="5:12">
      <c r="E18">
        <v>6.8</v>
      </c>
      <c r="F18" s="119">
        <v>9.3000000000000007</v>
      </c>
      <c r="G18" s="75">
        <f t="shared" si="0"/>
        <v>63.24</v>
      </c>
    </row>
    <row r="19" spans="5:12">
      <c r="E19">
        <v>8.6</v>
      </c>
      <c r="F19" s="119">
        <v>15.2</v>
      </c>
      <c r="G19" s="75">
        <f t="shared" si="0"/>
        <v>130.72</v>
      </c>
    </row>
    <row r="20" spans="5:12">
      <c r="F20" s="119"/>
      <c r="G20">
        <f>SUM(G11:G19)</f>
        <v>850.10000000000014</v>
      </c>
      <c r="H20">
        <f>G20*1.2</f>
        <v>1020.1200000000001</v>
      </c>
    </row>
    <row r="23" spans="5:12">
      <c r="H23" s="6"/>
      <c r="I23" s="6"/>
    </row>
    <row r="24" spans="5:12">
      <c r="F24" s="119"/>
    </row>
    <row r="25" spans="5:12">
      <c r="F25" s="119"/>
      <c r="H25" s="6"/>
      <c r="I25" s="120"/>
    </row>
    <row r="26" spans="5:12">
      <c r="F26" s="119"/>
    </row>
    <row r="28" spans="5:12">
      <c r="H28" s="6" t="s">
        <v>98</v>
      </c>
      <c r="I28">
        <v>3.35</v>
      </c>
      <c r="J28" s="119">
        <f>I28*3.28</f>
        <v>10.988</v>
      </c>
      <c r="K28">
        <v>2</v>
      </c>
      <c r="L28" s="119">
        <f>K28*3.28</f>
        <v>6.56</v>
      </c>
    </row>
    <row r="30" spans="5:12">
      <c r="I30">
        <f>J28*L28</f>
        <v>72.081279999999992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Sheet6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2024-02-28T08:46:47Z</dcterms:modified>
</cp:coreProperties>
</file>