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7"/>
  <workbookPr/>
  <mc:AlternateContent xmlns:mc="http://schemas.openxmlformats.org/markup-compatibility/2006">
    <mc:Choice Requires="x15">
      <x15ac:absPath xmlns:x15ac="http://schemas.microsoft.com/office/spreadsheetml/2010/11/ac" url="F:\Work from home - Vastukala\04.03.2024\Kusum Sanghvi\"/>
    </mc:Choice>
  </mc:AlternateContent>
  <xr:revisionPtr revIDLastSave="0" documentId="13_ncr:1_{886F5BC4-ABA5-4BC8-8505-199ADF52BE85}" xr6:coauthVersionLast="36" xr6:coauthVersionMax="47" xr10:uidLastSave="{00000000-0000-0000-0000-000000000000}"/>
  <bookViews>
    <workbookView xWindow="0" yWindow="0" windowWidth="20490" windowHeight="7545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C16" i="23" l="1"/>
  <c r="C4" i="25"/>
  <c r="P6" i="4" l="1"/>
  <c r="V5" i="4"/>
  <c r="C5" i="25" l="1"/>
  <c r="Q2" i="4"/>
  <c r="Q3" i="4"/>
  <c r="B3" i="4" s="1"/>
  <c r="C3" i="4" s="1"/>
  <c r="D3" i="4" s="1"/>
  <c r="Q4" i="4"/>
  <c r="B4" i="4" s="1"/>
  <c r="C4" i="4" s="1"/>
  <c r="D4" i="4" s="1"/>
  <c r="Q5" i="4"/>
  <c r="B6" i="4"/>
  <c r="C6" i="4" s="1"/>
  <c r="Q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<sst xmlns="http://schemas.openxmlformats.org/spreadsheetml/2006/main" count="129" uniqueCount="88">
  <si>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</si>
  <si>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</si>
  <si>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</si>
  <si>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</si>
  <si>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</si>
  <si>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</si>
  <si>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</si>
  <si>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</si>
  <si>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</si>
  <si>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</si>
  <si>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</si>
  <si>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</si>
  <si>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</si>
  <si>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</si>
  <si>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</si>
  <si>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</si>
  <si>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</si>
  <si>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</si>
  <si>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</si>
  <si>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</si>
  <si>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</si>
  <si>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</si>
  <si>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</si>
  <si>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</si>
  <si>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</si>
  <si>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</si>
  <si>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</si>
  <si>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</si>
  <si>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</si>
  <si>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</si>
  <si>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</si>
  <si>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</si>
  <si>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</si>
  <si>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</si>
  <si>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</si>
  <si>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</si>
  <si>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</si>
  <si>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</si>
  <si>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</si>
  <si>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</si>
  <si>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</si>
  <si>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</si>
  <si>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</si>
  <si>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</si>
  <si>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</si>
  <si>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</si>
  <si>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</si>
  <si>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</si>
  <si>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</si>
  <si>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</si>
  <si>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</si>
  <si>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</si>
  <si>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</si>
  <si>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</si>
  <si>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</si>
  <si>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</si>
  <si>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</si>
  <si>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</si>
  <si>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</si>
  <si>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</si>
  <si>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</si>
  <si>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</si>
  <si>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</si>
  <si>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</si>
  <si>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</si>
  <si>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</si>
  <si>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</si>
  <si>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</si>
  <si>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</si>
  <si>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</si>
  <si>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</si>
  <si>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</si>
  <si>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</si>
  <si>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</si>
  <si>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</si>
  <si>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</si>
  <si>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</si>
  <si>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</si>
  <si>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</si>
  <si>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</si>
  <si>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</si>
  <si>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</si>
  <si>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</si>
  <si>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ASBUA</t>
  </si>
  <si>
    <t>IGR-23.03.23</t>
  </si>
  <si>
    <t>IGR-22.08.22</t>
  </si>
  <si>
    <t>IGR-22.03.22</t>
  </si>
  <si>
    <t>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</si>
</sst>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0" fillId="0" borderId="5" xfId="0" applyNumberForma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164" fontId="0" fillId="0" borderId="9" xfId="1" applyFont="1" applyBorder="1"/>
    <xf numFmtId="43" fontId="0" fillId="0" borderId="9" xfId="0" applyNumberFormat="1" applyBorder="1"/>
    <xf numFmtId="43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9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11B037-4BD8-4195-AAC2-8688FEC5F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6DA43C-A2E5-4F16-9714-AAFC23D5D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E24A01-BD2B-49BB-98FA-8A9B2E4F8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48</xdr:row>
      <xdr:rowOff>48861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E56913-286F-4BCC-8107-15332EB0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AFA390-2BE1-4916-9721-994CB025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8907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491D-6D57-4712-9DAF-52E2092F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268694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7949F-E3F7-4580-A75E-387AFD507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9494" cy="7640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44</xdr:row>
      <xdr:rowOff>105960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1BB39E-F92C-43A6-8071-0DE33EF27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8487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B5C6E-4193-4E96-8811-7932C5777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132420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132420</v>
      </c>
      <c r="D5" s="63" t="s">
        <v>62</v>
      </c>
      <c r="E5" s="64">
        <f>C5/10.764</f>
        <v>12302.118171683389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62930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69490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50727.7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113657.7</v>
      </c>
      <c r="D9" s="63" t="s">
        <v>62</v>
      </c>
      <c r="E9" s="64">
        <f>C9/10.764</f>
        <v>10559.057971014494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27</v>
      </c>
      <c r="D13" s="70">
        <f>D12-C13</f>
        <v>73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18700</v>
      </c>
      <c r="D3" s="24" t="s">
        <v>75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16000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27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33</v>
      </c>
      <c r="D8" s="26">
        <v>1997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40.5</v>
      </c>
      <c r="D10" s="26"/>
      <c r="F10" s="19"/>
    </row>
    <row r="11" spans="1:6" x14ac:dyDescent="0.25">
      <c r="A11" s="16"/>
      <c r="B11" s="27"/>
      <c r="C11" s="28">
        <f>C10%</f>
        <v>0.40500000000000003</v>
      </c>
      <c r="D11" s="28"/>
      <c r="F11" s="19"/>
    </row>
    <row r="12" spans="1:6" x14ac:dyDescent="0.25">
      <c r="A12" s="16" t="s">
        <v>21</v>
      </c>
      <c r="B12" s="20"/>
      <c r="C12" s="21">
        <f>C6*C11</f>
        <v>1093.5</v>
      </c>
      <c r="D12" s="24"/>
      <c r="F12" s="19"/>
    </row>
    <row r="13" spans="1:6" x14ac:dyDescent="0.25">
      <c r="A13" s="16" t="s">
        <v>22</v>
      </c>
      <c r="B13" s="20"/>
      <c r="C13" s="21">
        <f>C6-C12</f>
        <v>1606.5</v>
      </c>
      <c r="D13" s="24"/>
      <c r="F13" s="19"/>
    </row>
    <row r="14" spans="1:6" x14ac:dyDescent="0.25">
      <c r="A14" s="16" t="s">
        <v>15</v>
      </c>
      <c r="B14" s="20"/>
      <c r="C14" s="21">
        <f>C5</f>
        <v>16000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C14+C13+0.5</f>
        <v>17607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SBUA</v>
      </c>
      <c r="B18" s="7"/>
      <c r="C18" s="31">
        <v>860</v>
      </c>
      <c r="D18" s="26"/>
      <c r="F18" s="19"/>
    </row>
    <row r="19" spans="1:6" x14ac:dyDescent="0.25">
      <c r="A19" s="16" t="s">
        <v>73</v>
      </c>
      <c r="B19" s="6"/>
      <c r="C19" s="32">
        <f>C18*C16</f>
        <v>15142020</v>
      </c>
      <c r="D19" s="33"/>
      <c r="E19" s="70"/>
      <c r="F19" s="34"/>
    </row>
    <row r="20" spans="1:6" x14ac:dyDescent="0.25">
      <c r="A20" s="16" t="s">
        <v>24</v>
      </c>
      <c r="C20" s="35">
        <f>C19*90%</f>
        <v>13627818</v>
      </c>
      <c r="D20" s="32"/>
      <c r="F20" s="19"/>
    </row>
    <row r="21" spans="1:6" x14ac:dyDescent="0.25">
      <c r="A21" s="16" t="s">
        <v>25</v>
      </c>
      <c r="C21" s="35">
        <f>C19*80%</f>
        <v>12113616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2322000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31545.875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"/>
  <sheetViews>
    <sheetView workbookViewId="0">
      <selection activeCell="R2" sqref="R2: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2" x14ac:dyDescent="0.25">
      <c r="A2" s="4">
        <v>1</v>
      </c>
      <c r="B2" s="4">
        <f t="shared" ref="B2:B16" si="0">Q2</f>
        <v>458.33333333333337</v>
      </c>
      <c r="C2" s="4">
        <f t="shared" ref="C2:C16" si="1">B2*1.2</f>
        <v>550</v>
      </c>
      <c r="D2" s="4">
        <f t="shared" ref="D2:D16" si="2">C2*1.2</f>
        <v>660</v>
      </c>
      <c r="E2" s="5">
        <f t="shared" ref="E2:E16" si="3">R2</f>
        <v>7900000</v>
      </c>
      <c r="F2" s="4">
        <f t="shared" ref="F2:F15" si="4">ROUND((E2/B2),0)</f>
        <v>17236</v>
      </c>
      <c r="G2" s="79">
        <f t="shared" ref="G2:G15" si="5">ROUND((E2/C2),0)</f>
        <v>14364</v>
      </c>
      <c r="H2" s="79">
        <f t="shared" ref="H2:H15" si="6">ROUND((E2/D2),0)</f>
        <v>11970</v>
      </c>
      <c r="I2" s="79">
        <f t="shared" ref="I2:I15" si="7">T2</f>
        <v>0</v>
      </c>
      <c r="J2" s="79">
        <f t="shared" ref="J2:J15" si="8">U2</f>
        <v>0</v>
      </c>
      <c r="K2" s="80"/>
      <c r="L2" s="80"/>
      <c r="M2" s="80"/>
      <c r="N2" s="80"/>
      <c r="O2" s="80">
        <v>0</v>
      </c>
      <c r="P2" s="80">
        <v>550</v>
      </c>
      <c r="Q2" s="80">
        <f t="shared" ref="Q2:Q10" si="9">P2/1.2</f>
        <v>458.33333333333337</v>
      </c>
      <c r="R2" s="81">
        <v>7900000</v>
      </c>
      <c r="S2" s="81" t="s">
        <v>84</v>
      </c>
    </row>
    <row r="3" spans="1:22" x14ac:dyDescent="0.25">
      <c r="A3" s="4">
        <v>2</v>
      </c>
      <c r="B3" s="4">
        <f t="shared" si="0"/>
        <v>450</v>
      </c>
      <c r="C3" s="4">
        <f t="shared" si="1"/>
        <v>540</v>
      </c>
      <c r="D3" s="4">
        <f t="shared" si="2"/>
        <v>648</v>
      </c>
      <c r="E3" s="5">
        <f t="shared" si="3"/>
        <v>7500000</v>
      </c>
      <c r="F3" s="4">
        <f t="shared" si="4"/>
        <v>16667</v>
      </c>
      <c r="G3" s="79">
        <f t="shared" si="5"/>
        <v>13889</v>
      </c>
      <c r="H3" s="79">
        <f t="shared" si="6"/>
        <v>11574</v>
      </c>
      <c r="I3" s="79">
        <f t="shared" si="7"/>
        <v>0</v>
      </c>
      <c r="J3" s="79">
        <f t="shared" si="8"/>
        <v>0</v>
      </c>
      <c r="K3" s="80"/>
      <c r="L3" s="80"/>
      <c r="M3" s="80"/>
      <c r="N3" s="80"/>
      <c r="O3" s="80">
        <v>0</v>
      </c>
      <c r="P3" s="80">
        <v>540</v>
      </c>
      <c r="Q3" s="80">
        <f t="shared" si="9"/>
        <v>450</v>
      </c>
      <c r="R3" s="81">
        <v>7500000</v>
      </c>
      <c r="S3" s="81" t="s">
        <v>85</v>
      </c>
    </row>
    <row r="4" spans="1:22" x14ac:dyDescent="0.25">
      <c r="A4" s="4">
        <v>3</v>
      </c>
      <c r="B4" s="4">
        <f t="shared" si="0"/>
        <v>458.33333333333337</v>
      </c>
      <c r="C4" s="4">
        <f t="shared" si="1"/>
        <v>550</v>
      </c>
      <c r="D4" s="4">
        <f t="shared" si="2"/>
        <v>660</v>
      </c>
      <c r="E4" s="5">
        <f t="shared" si="3"/>
        <v>8100000</v>
      </c>
      <c r="F4" s="4">
        <f t="shared" si="4"/>
        <v>17673</v>
      </c>
      <c r="G4" s="79">
        <f t="shared" si="5"/>
        <v>14727</v>
      </c>
      <c r="H4" s="79">
        <f t="shared" si="6"/>
        <v>12273</v>
      </c>
      <c r="I4" s="79">
        <f t="shared" si="7"/>
        <v>0</v>
      </c>
      <c r="J4" s="79">
        <f t="shared" si="8"/>
        <v>0</v>
      </c>
      <c r="K4" s="80"/>
      <c r="L4" s="80"/>
      <c r="M4" s="80"/>
      <c r="N4" s="80"/>
      <c r="O4" s="80">
        <v>0</v>
      </c>
      <c r="P4" s="80">
        <v>550</v>
      </c>
      <c r="Q4" s="80">
        <f t="shared" si="9"/>
        <v>458.33333333333337</v>
      </c>
      <c r="R4" s="81">
        <v>8100000</v>
      </c>
      <c r="S4" s="81" t="s">
        <v>86</v>
      </c>
    </row>
    <row r="5" spans="1:22" x14ac:dyDescent="0.25">
      <c r="A5" s="4">
        <v>4</v>
      </c>
      <c r="B5" s="4">
        <f t="shared" si="0"/>
        <v>593.33333333333337</v>
      </c>
      <c r="C5" s="4">
        <f t="shared" si="1"/>
        <v>712</v>
      </c>
      <c r="D5" s="4">
        <f t="shared" si="2"/>
        <v>854.4</v>
      </c>
      <c r="E5" s="5">
        <f t="shared" si="3"/>
        <v>19000000</v>
      </c>
      <c r="F5" s="4">
        <f t="shared" si="4"/>
        <v>32022</v>
      </c>
      <c r="G5" s="79">
        <f t="shared" si="5"/>
        <v>26685</v>
      </c>
      <c r="H5" s="79">
        <f t="shared" si="6"/>
        <v>22238</v>
      </c>
      <c r="I5" s="79">
        <f t="shared" si="7"/>
        <v>0</v>
      </c>
      <c r="J5" s="79">
        <f t="shared" si="8"/>
        <v>0</v>
      </c>
      <c r="K5" s="80"/>
      <c r="L5" s="80"/>
      <c r="M5" s="80"/>
      <c r="N5" s="80"/>
      <c r="O5" s="80">
        <v>0</v>
      </c>
      <c r="P5" s="80">
        <v>712</v>
      </c>
      <c r="Q5" s="80">
        <f t="shared" si="9"/>
        <v>593.33333333333337</v>
      </c>
      <c r="R5" s="81">
        <v>19000000</v>
      </c>
      <c r="S5" s="81"/>
      <c r="V5">
        <f>17600/14800</f>
        <v>1.1891891891891893</v>
      </c>
    </row>
    <row r="6" spans="1:22" x14ac:dyDescent="0.25">
      <c r="A6" s="4">
        <v>5</v>
      </c>
      <c r="B6" s="4">
        <f t="shared" si="0"/>
        <v>667</v>
      </c>
      <c r="C6" s="4">
        <f t="shared" si="1"/>
        <v>800.4</v>
      </c>
      <c r="D6" s="4">
        <f t="shared" si="2"/>
        <v>960.4799999999999</v>
      </c>
      <c r="E6" s="5">
        <f t="shared" si="3"/>
        <v>19500000</v>
      </c>
      <c r="F6" s="4">
        <f t="shared" si="4"/>
        <v>29235</v>
      </c>
      <c r="G6" s="79">
        <f t="shared" si="5"/>
        <v>24363</v>
      </c>
      <c r="H6" s="77">
        <f t="shared" si="6"/>
        <v>20302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ref="P6" si="10">O6/1.2</f>
        <v>0</v>
      </c>
      <c r="Q6" s="7">
        <v>667</v>
      </c>
      <c r="R6" s="78">
        <v>19500000</v>
      </c>
      <c r="S6" s="81"/>
    </row>
    <row r="7" spans="1:22" x14ac:dyDescent="0.25">
      <c r="A7" s="4">
        <v>6</v>
      </c>
      <c r="B7" s="4">
        <f t="shared" si="0"/>
        <v>650</v>
      </c>
      <c r="C7" s="4">
        <f t="shared" si="1"/>
        <v>780</v>
      </c>
      <c r="D7" s="4">
        <f t="shared" si="2"/>
        <v>936</v>
      </c>
      <c r="E7" s="5">
        <f t="shared" si="3"/>
        <v>19000000</v>
      </c>
      <c r="F7" s="4">
        <f t="shared" si="4"/>
        <v>29231</v>
      </c>
      <c r="G7" s="79">
        <f t="shared" si="5"/>
        <v>24359</v>
      </c>
      <c r="H7" s="77">
        <f t="shared" si="6"/>
        <v>20299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780</v>
      </c>
      <c r="Q7" s="7">
        <f t="shared" si="9"/>
        <v>650</v>
      </c>
      <c r="R7" s="78">
        <v>19000000</v>
      </c>
      <c r="S7" s="81"/>
    </row>
    <row r="8" spans="1:22" x14ac:dyDescent="0.25">
      <c r="A8" s="4">
        <v>7</v>
      </c>
      <c r="B8" s="4">
        <f t="shared" si="0"/>
        <v>612.5</v>
      </c>
      <c r="C8" s="4">
        <f t="shared" si="1"/>
        <v>735</v>
      </c>
      <c r="D8" s="4">
        <f t="shared" si="2"/>
        <v>882</v>
      </c>
      <c r="E8" s="5">
        <f t="shared" si="3"/>
        <v>19500000</v>
      </c>
      <c r="F8" s="4">
        <f t="shared" si="4"/>
        <v>31837</v>
      </c>
      <c r="G8" s="79">
        <f t="shared" si="5"/>
        <v>26531</v>
      </c>
      <c r="H8" s="79">
        <f t="shared" si="6"/>
        <v>22109</v>
      </c>
      <c r="I8" s="79">
        <f t="shared" si="7"/>
        <v>0</v>
      </c>
      <c r="J8" s="79">
        <f t="shared" si="8"/>
        <v>0</v>
      </c>
      <c r="K8" s="80"/>
      <c r="L8" s="80"/>
      <c r="M8" s="80"/>
      <c r="N8" s="80"/>
      <c r="O8" s="80">
        <v>0</v>
      </c>
      <c r="P8" s="80">
        <v>735</v>
      </c>
      <c r="Q8" s="80">
        <f t="shared" si="9"/>
        <v>612.5</v>
      </c>
      <c r="R8" s="81">
        <v>19500000</v>
      </c>
      <c r="S8" s="81"/>
    </row>
    <row r="9" spans="1:22" x14ac:dyDescent="0.25">
      <c r="A9" s="4">
        <v>8</v>
      </c>
      <c r="B9" s="4">
        <f t="shared" si="0"/>
        <v>680</v>
      </c>
      <c r="C9" s="4">
        <f t="shared" si="1"/>
        <v>816</v>
      </c>
      <c r="D9" s="4">
        <f t="shared" si="2"/>
        <v>979.19999999999993</v>
      </c>
      <c r="E9" s="5">
        <f t="shared" si="3"/>
        <v>17400000</v>
      </c>
      <c r="F9" s="4">
        <f t="shared" si="4"/>
        <v>25588</v>
      </c>
      <c r="G9" s="79">
        <f t="shared" si="5"/>
        <v>21324</v>
      </c>
      <c r="H9" s="77">
        <f t="shared" si="6"/>
        <v>17770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ref="P9" si="11">O9/1.2</f>
        <v>0</v>
      </c>
      <c r="Q9" s="7">
        <v>680</v>
      </c>
      <c r="R9" s="78">
        <v>17400000</v>
      </c>
      <c r="S9" s="81"/>
    </row>
    <row r="10" spans="1:22" x14ac:dyDescent="0.25">
      <c r="A10" s="4">
        <v>9</v>
      </c>
      <c r="B10" s="4">
        <f t="shared" si="0"/>
        <v>666.66666666666674</v>
      </c>
      <c r="C10" s="4">
        <f t="shared" si="1"/>
        <v>800.00000000000011</v>
      </c>
      <c r="D10" s="4">
        <f t="shared" si="2"/>
        <v>960.00000000000011</v>
      </c>
      <c r="E10" s="5">
        <f t="shared" si="3"/>
        <v>17000000</v>
      </c>
      <c r="F10" s="4">
        <f t="shared" si="4"/>
        <v>25500</v>
      </c>
      <c r="G10" s="79">
        <f t="shared" si="5"/>
        <v>21250</v>
      </c>
      <c r="H10" s="77">
        <f t="shared" si="6"/>
        <v>17708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v>800</v>
      </c>
      <c r="Q10" s="7">
        <f t="shared" si="9"/>
        <v>666.66666666666674</v>
      </c>
      <c r="R10" s="78">
        <v>17000000</v>
      </c>
      <c r="S10" s="81"/>
    </row>
    <row r="11" spans="1:22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22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22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22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22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22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/>
      <c r="F28" s="57" t="s">
        <v>71</v>
      </c>
      <c r="G28" s="57">
        <v>681</v>
      </c>
    </row>
    <row r="29" spans="1:19" s="10" customFormat="1" x14ac:dyDescent="0.25">
      <c r="C29" s="72" t="s">
        <v>1</v>
      </c>
      <c r="D29" s="72"/>
      <c r="F29" s="57" t="s">
        <v>83</v>
      </c>
      <c r="G29" s="57">
        <v>860</v>
      </c>
      <c r="H29" s="10">
        <f>G29/G28</f>
        <v>1.262848751835536</v>
      </c>
    </row>
    <row r="30" spans="1:19" s="10" customFormat="1" x14ac:dyDescent="0.25">
      <c r="F30" s="57" t="s">
        <v>72</v>
      </c>
      <c r="G30" s="57">
        <v>12500</v>
      </c>
    </row>
    <row r="31" spans="1:19" s="10" customFormat="1" x14ac:dyDescent="0.25">
      <c r="C31" s="75"/>
      <c r="D31" s="75"/>
      <c r="F31" s="75" t="s">
        <v>73</v>
      </c>
      <c r="G31" s="75">
        <f>G29*G30</f>
        <v>10750000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9675000</v>
      </c>
    </row>
    <row r="33" spans="3:7" s="10" customFormat="1" x14ac:dyDescent="0.25">
      <c r="C33" s="75"/>
      <c r="D33" s="75"/>
      <c r="F33" s="75" t="s">
        <v>25</v>
      </c>
      <c r="G33" s="75">
        <f>G31*80%</f>
        <v>8600000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9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2024-03-04T11:57:21Z</dcterms:modified>
</cp:coreProperties>
</file>