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Ambernath\Avinash Shriram Dashpute\"/>
    </mc:Choice>
  </mc:AlternateContent>
  <xr:revisionPtr revIDLastSave="0" documentId="13_ncr:1_{FF73B2DD-7C78-457F-A8AE-75E37E5FAB58}" xr6:coauthVersionLast="45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5" l="1"/>
  <c r="G29" i="4" l="1"/>
  <c r="H30" i="4" s="1"/>
  <c r="C5" i="25" l="1"/>
  <c r="P2" i="4"/>
  <c r="P3" i="4"/>
  <c r="B3" i="4" s="1"/>
  <c r="C3" i="4" s="1"/>
  <c r="D3" i="4" s="1"/>
  <c r="Q4" i="4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31" i="4"/>
  <c r="G33" i="4"/>
  <c r="G35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3" i="4"/>
  <c r="G34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<sst xmlns="http://schemas.openxmlformats.org/spreadsheetml/2006/main" count="132" uniqueCount="91">
  <si>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</si>
  <si>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</si>
  <si>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</si>
  <si>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</si>
  <si>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</si>
  <si>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</si>
  <si>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</si>
  <si>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</si>
  <si>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</si>
  <si>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</si>
  <si>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</si>
  <si>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</si>
  <si>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</si>
  <si>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</si>
  <si>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</si>
  <si>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</si>
  <si>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</si>
  <si>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</si>
  <si>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</si>
  <si>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</si>
  <si>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</si>
  <si>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</si>
  <si>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</si>
  <si>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</si>
  <si>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</si>
  <si>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</si>
  <si>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</si>
  <si>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</si>
  <si>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</si>
  <si>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</si>
  <si>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</si>
  <si>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</si>
  <si>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</si>
  <si>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</si>
  <si>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</si>
  <si>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</si>
  <si>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</si>
  <si>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</si>
  <si>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</si>
  <si>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</si>
  <si>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</si>
  <si>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</si>
  <si>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</si>
  <si>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</si>
  <si>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</si>
  <si>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</si>
  <si>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</si>
  <si>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</si>
  <si>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</si>
  <si>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</si>
  <si>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</si>
  <si>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</si>
  <si>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</si>
  <si>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</si>
  <si>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</si>
  <si>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</si>
  <si>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</si>
  <si>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</si>
  <si>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</si>
  <si>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</si>
  <si>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</si>
  <si>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</si>
  <si>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</si>
  <si>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</si>
  <si>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</si>
  <si>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</si>
  <si>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</si>
  <si>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</si>
  <si>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</si>
  <si>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</si>
  <si>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</si>
  <si>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</si>
  <si>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</si>
  <si>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</si>
  <si>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</si>
  <si>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</si>
  <si>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</si>
  <si>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</si>
  <si>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</si>
  <si>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</si>
  <si>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</si>
  <si>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</si>
  <si>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</si>
  <si>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</si>
  <si>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</si>
  <si>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</si>
  <si>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17.04.2009</t>
  </si>
  <si>
    <t>OC-2008</t>
  </si>
  <si>
    <t>OTLA</t>
  </si>
  <si>
    <t>TMCA</t>
  </si>
  <si>
    <t>TENANT OCCUPIED - 9000 RENT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</si>
</sst>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20</xdr:col>
      <xdr:colOff>334714</xdr:colOff>
      <xdr:row>33</xdr:row>
      <xdr:rowOff>10457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A264B7-1485-4DFA-8780-AC1DA57F6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2175" y="190500"/>
          <a:ext cx="9593014" cy="66779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307055</xdr:colOff>
      <xdr:row>48</xdr:row>
      <xdr:rowOff>67923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BB992A-D594-4ADF-9DD0-1BC1EDEBB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56655" cy="8945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373739</xdr:colOff>
      <xdr:row>46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34814E-534A-426D-BC03-A1FB4DEC1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23339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116528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95E9C7-798A-4780-B14E-7EF659EBF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6128" cy="8897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421371</xdr:colOff>
      <xdr:row>49</xdr:row>
      <xdr:rowOff>96493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FFFA58-475B-4689-A6DF-A72E3D8E0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70971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D7" sqref="D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v>67300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C3*0%</f>
        <v>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67300</v>
      </c>
      <c r="D5" s="63" t="s">
        <v>62</v>
      </c>
      <c r="E5" s="64">
        <f>C5/10.764</f>
        <v>6252.3225566703832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11800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55500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46620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58420</v>
      </c>
      <c r="D9" s="63" t="s">
        <v>62</v>
      </c>
      <c r="E9" s="64">
        <f>C9/10.764</f>
        <v>5427.3504273504277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2008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16</v>
      </c>
      <c r="D13" s="70">
        <f>D12-C13</f>
        <v>84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K19" sqref="K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10800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8300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16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44</v>
      </c>
      <c r="D8" s="26">
        <v>2008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24</v>
      </c>
      <c r="D10" s="26"/>
      <c r="F10" s="19"/>
    </row>
    <row r="11" spans="1:6" x14ac:dyDescent="0.25">
      <c r="A11" s="16"/>
      <c r="B11" s="27"/>
      <c r="C11" s="28">
        <f>C10%</f>
        <v>0.24</v>
      </c>
      <c r="D11" s="28"/>
      <c r="F11" s="19"/>
    </row>
    <row r="12" spans="1:6" x14ac:dyDescent="0.25">
      <c r="A12" s="16" t="s">
        <v>21</v>
      </c>
      <c r="B12" s="20"/>
      <c r="C12" s="21">
        <f>C6*C11</f>
        <v>600</v>
      </c>
      <c r="D12" s="24"/>
      <c r="F12" s="19"/>
    </row>
    <row r="13" spans="1:6" x14ac:dyDescent="0.25">
      <c r="A13" s="16" t="s">
        <v>22</v>
      </c>
      <c r="B13" s="20"/>
      <c r="C13" s="21">
        <f>C6-C12</f>
        <v>1900</v>
      </c>
      <c r="D13" s="24"/>
      <c r="F13" s="19"/>
    </row>
    <row r="14" spans="1:6" x14ac:dyDescent="0.25">
      <c r="A14" s="16" t="s">
        <v>15</v>
      </c>
      <c r="B14" s="20"/>
      <c r="C14" s="21">
        <f>C5</f>
        <v>8300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10200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BUA</v>
      </c>
      <c r="B18" s="7"/>
      <c r="C18" s="31">
        <v>226</v>
      </c>
      <c r="D18" s="26"/>
      <c r="F18" s="19"/>
    </row>
    <row r="19" spans="1:6" x14ac:dyDescent="0.25">
      <c r="A19" s="16" t="s">
        <v>74</v>
      </c>
      <c r="B19" s="6"/>
      <c r="C19" s="32">
        <f>C18*C16</f>
        <v>2305200</v>
      </c>
      <c r="D19" s="33"/>
      <c r="E19" s="70"/>
      <c r="F19" s="34"/>
    </row>
    <row r="20" spans="1:6" x14ac:dyDescent="0.25">
      <c r="A20" s="16" t="s">
        <v>24</v>
      </c>
      <c r="C20" s="35">
        <f>C19*90%</f>
        <v>2074680</v>
      </c>
      <c r="D20" s="32"/>
      <c r="F20" s="19"/>
    </row>
    <row r="21" spans="1:6" x14ac:dyDescent="0.25">
      <c r="A21" s="16" t="s">
        <v>25</v>
      </c>
      <c r="C21" s="35">
        <f>C19*80%</f>
        <v>1844160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565000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4802.5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2"/>
  <sheetViews>
    <sheetView workbookViewId="0">
      <selection activeCell="G31" sqref="G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126</v>
      </c>
      <c r="C2" s="4">
        <f t="shared" ref="C2:C16" si="1">B2*1.2</f>
        <v>151.19999999999999</v>
      </c>
      <c r="D2" s="4">
        <f t="shared" ref="D2:D16" si="2">C2*1.2</f>
        <v>181.43999999999997</v>
      </c>
      <c r="E2" s="5">
        <f t="shared" ref="E2:E16" si="3">R2</f>
        <v>2000000</v>
      </c>
      <c r="F2" s="4">
        <f t="shared" ref="F2:F15" si="4">ROUND((E2/B2),0)</f>
        <v>15873</v>
      </c>
      <c r="G2" s="4">
        <f t="shared" ref="G2:G15" si="5">ROUND((E2/C2),0)</f>
        <v>13228</v>
      </c>
      <c r="H2" s="4">
        <f t="shared" ref="H2:H15" si="6">ROUND((E2/D2),0)</f>
        <v>11023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126</v>
      </c>
      <c r="R2" s="2">
        <v>2000000</v>
      </c>
      <c r="S2" s="2"/>
    </row>
    <row r="3" spans="1:19" x14ac:dyDescent="0.25">
      <c r="A3" s="4">
        <v>2</v>
      </c>
      <c r="B3" s="4">
        <f t="shared" si="0"/>
        <v>101</v>
      </c>
      <c r="C3" s="4">
        <f t="shared" si="1"/>
        <v>121.19999999999999</v>
      </c>
      <c r="D3" s="4">
        <f t="shared" si="2"/>
        <v>145.43999999999997</v>
      </c>
      <c r="E3" s="5">
        <f t="shared" si="3"/>
        <v>1350000</v>
      </c>
      <c r="F3" s="4">
        <f t="shared" si="4"/>
        <v>13366</v>
      </c>
      <c r="G3" s="77">
        <f t="shared" si="5"/>
        <v>11139</v>
      </c>
      <c r="H3" s="77">
        <f t="shared" si="6"/>
        <v>9282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101</v>
      </c>
      <c r="R3" s="78">
        <v>1350000</v>
      </c>
      <c r="S3" s="2"/>
    </row>
    <row r="4" spans="1:19" x14ac:dyDescent="0.25">
      <c r="A4" s="4">
        <v>3</v>
      </c>
      <c r="B4" s="4">
        <f t="shared" si="0"/>
        <v>191.66666666666669</v>
      </c>
      <c r="C4" s="4">
        <f t="shared" si="1"/>
        <v>230.00000000000003</v>
      </c>
      <c r="D4" s="4">
        <f t="shared" si="2"/>
        <v>276</v>
      </c>
      <c r="E4" s="5">
        <f t="shared" si="3"/>
        <v>2500000</v>
      </c>
      <c r="F4" s="4">
        <f t="shared" si="4"/>
        <v>13043</v>
      </c>
      <c r="G4" s="77">
        <f t="shared" si="5"/>
        <v>10870</v>
      </c>
      <c r="H4" s="77">
        <f t="shared" si="6"/>
        <v>9058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v>230</v>
      </c>
      <c r="Q4" s="7">
        <f t="shared" ref="Q2:Q10" si="10">P4/1.2</f>
        <v>191.66666666666669</v>
      </c>
      <c r="R4" s="78">
        <v>2500000</v>
      </c>
      <c r="S4" s="2"/>
    </row>
    <row r="5" spans="1:19" x14ac:dyDescent="0.25">
      <c r="A5" s="4">
        <v>4</v>
      </c>
      <c r="B5" s="4">
        <f t="shared" si="0"/>
        <v>225</v>
      </c>
      <c r="C5" s="4">
        <f t="shared" si="1"/>
        <v>270</v>
      </c>
      <c r="D5" s="4">
        <f t="shared" si="2"/>
        <v>324</v>
      </c>
      <c r="E5" s="5">
        <f t="shared" si="3"/>
        <v>3500000</v>
      </c>
      <c r="F5" s="4">
        <f t="shared" si="4"/>
        <v>15556</v>
      </c>
      <c r="G5" s="4">
        <f t="shared" si="5"/>
        <v>12963</v>
      </c>
      <c r="H5" s="4">
        <f t="shared" si="6"/>
        <v>10802</v>
      </c>
      <c r="I5" s="4">
        <f t="shared" si="7"/>
        <v>0</v>
      </c>
      <c r="J5" s="4">
        <f t="shared" si="8"/>
        <v>0</v>
      </c>
      <c r="O5">
        <v>0</v>
      </c>
      <c r="P5">
        <v>270</v>
      </c>
      <c r="Q5">
        <f t="shared" si="10"/>
        <v>225</v>
      </c>
      <c r="R5" s="2">
        <v>3500000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87</v>
      </c>
    </row>
    <row r="24" spans="1:19" s="10" customFormat="1" x14ac:dyDescent="0.25">
      <c r="F24" s="10" t="s">
        <v>90</v>
      </c>
    </row>
    <row r="25" spans="1:19" s="10" customFormat="1" x14ac:dyDescent="0.25"/>
    <row r="26" spans="1:19" s="10" customFormat="1" x14ac:dyDescent="0.25">
      <c r="F26" s="73"/>
    </row>
    <row r="27" spans="1:19" s="10" customFormat="1" x14ac:dyDescent="0.25">
      <c r="F27" s="57" t="s">
        <v>71</v>
      </c>
      <c r="G27" s="57">
        <v>154</v>
      </c>
    </row>
    <row r="28" spans="1:19" s="10" customFormat="1" x14ac:dyDescent="0.25">
      <c r="F28" s="57" t="s">
        <v>88</v>
      </c>
      <c r="G28" s="57">
        <v>35</v>
      </c>
    </row>
    <row r="29" spans="1:19" s="10" customFormat="1" x14ac:dyDescent="0.25">
      <c r="F29" s="57" t="s">
        <v>89</v>
      </c>
      <c r="G29" s="57">
        <f>G27+G28</f>
        <v>189</v>
      </c>
    </row>
    <row r="30" spans="1:19" s="10" customFormat="1" x14ac:dyDescent="0.25">
      <c r="C30" s="72" t="s">
        <v>75</v>
      </c>
      <c r="D30" s="72" t="s">
        <v>86</v>
      </c>
      <c r="F30" s="57" t="s">
        <v>85</v>
      </c>
      <c r="G30" s="57">
        <v>189</v>
      </c>
      <c r="H30" s="10">
        <f>G30/G29</f>
        <v>1</v>
      </c>
    </row>
    <row r="31" spans="1:19" s="10" customFormat="1" x14ac:dyDescent="0.25">
      <c r="C31" s="72" t="s">
        <v>1</v>
      </c>
      <c r="D31" s="72">
        <v>450000</v>
      </c>
      <c r="F31" s="57" t="s">
        <v>72</v>
      </c>
      <c r="G31" s="57">
        <v>226</v>
      </c>
      <c r="H31" s="10">
        <f>G31/G30</f>
        <v>1.1957671957671958</v>
      </c>
    </row>
    <row r="32" spans="1:19" s="10" customFormat="1" x14ac:dyDescent="0.25">
      <c r="F32" s="57" t="s">
        <v>73</v>
      </c>
      <c r="G32" s="57">
        <v>5000</v>
      </c>
    </row>
    <row r="33" spans="3:8" s="10" customFormat="1" x14ac:dyDescent="0.25">
      <c r="C33" s="74"/>
      <c r="D33" s="74"/>
      <c r="F33" s="74" t="s">
        <v>74</v>
      </c>
      <c r="G33" s="74">
        <f>G31*G32</f>
        <v>1130000</v>
      </c>
      <c r="H33" s="10">
        <f>G33/D31</f>
        <v>2.5111111111111111</v>
      </c>
    </row>
    <row r="34" spans="3:8" s="10" customFormat="1" x14ac:dyDescent="0.25">
      <c r="C34" s="74"/>
      <c r="D34" s="74"/>
      <c r="F34" s="74" t="s">
        <v>24</v>
      </c>
      <c r="G34" s="74">
        <f>G33*90%</f>
        <v>1017000</v>
      </c>
    </row>
    <row r="35" spans="3:8" s="10" customFormat="1" x14ac:dyDescent="0.25">
      <c r="C35" s="74"/>
      <c r="D35" s="74"/>
      <c r="F35" s="74" t="s">
        <v>25</v>
      </c>
      <c r="G35" s="74">
        <f>G33*80%</f>
        <v>904000</v>
      </c>
    </row>
    <row r="36" spans="3:8" s="10" customFormat="1" x14ac:dyDescent="0.25">
      <c r="C36" s="74"/>
      <c r="D36" s="74"/>
    </row>
    <row r="37" spans="3:8" s="10" customFormat="1" x14ac:dyDescent="0.25">
      <c r="C37" s="74"/>
      <c r="D37" s="74"/>
    </row>
    <row r="38" spans="3:8" s="10" customFormat="1" x14ac:dyDescent="0.25"/>
    <row r="39" spans="3:8" s="10" customFormat="1" x14ac:dyDescent="0.25"/>
    <row r="40" spans="3:8" s="10" customFormat="1" x14ac:dyDescent="0.25"/>
    <row r="41" spans="3:8" s="10" customFormat="1" x14ac:dyDescent="0.25"/>
    <row r="42" spans="3:8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2024-02-28T09:26:35Z</dcterms:modified>
</cp:coreProperties>
</file>