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50693926-5EC9-423C-BB91-CF1EA0FAB4E3}" xr6:coauthVersionLast="45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RR - 4" sheetId="8" r:id="rId1"/>
    <sheet name="RR" sheetId="6" r:id="rId2"/>
    <sheet name="Rates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9" i="8" l="1"/>
  <c r="C26" i="8" s="1"/>
  <c r="E30" i="8"/>
  <c r="E31" i="8" s="1"/>
  <c r="Z16" i="7"/>
  <c r="G11" i="8"/>
  <c r="F30" i="8" l="1"/>
  <c r="F31" i="8" s="1"/>
  <c r="U34" i="8"/>
  <c r="C21" i="8"/>
  <c r="C14" i="8"/>
  <c r="C12" i="8"/>
  <c r="H11" i="8"/>
  <c r="H10" i="8"/>
  <c r="D8" i="8"/>
  <c r="C6" i="8"/>
  <c r="D6" i="8" s="1"/>
  <c r="C15" i="8" l="1"/>
  <c r="C16" i="8" s="1"/>
  <c r="C17" i="8" s="1"/>
  <c r="C23" i="8" s="1"/>
  <c r="E27" i="8" s="1"/>
  <c r="C28" i="8" l="1"/>
  <c r="C30" i="8" s="1"/>
  <c r="C31" i="8" s="1"/>
  <c r="C32" i="8" s="1"/>
  <c r="C33" i="8" s="1"/>
  <c r="C35" i="8" s="1"/>
</calcChain>
</file>

<file path=xl/sharedStrings.xml><?xml version="1.0" encoding="utf-8"?>
<sst xmlns="http://schemas.openxmlformats.org/spreadsheetml/2006/main" count="37" uniqueCount="34">
  <si>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</si>
  <si>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</si>
  <si>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</si>
  <si>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</si>
  <si>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</si>
  <si>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</si>
  <si>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</si>
  <si>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</si>
  <si>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</si>
  <si>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</si>
  <si>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</si>
  <si>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</si>
  <si>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</si>
  <si>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</si>
  <si>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</si>
  <si>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</si>
  <si>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(Rate on BUA considering while sale )</t>
  </si>
  <si>
    <t>Area of Flat</t>
  </si>
  <si>
    <t>Cost of Construction of Flat</t>
  </si>
  <si>
    <t>Flat</t>
  </si>
  <si>
    <t xml:space="preserve">Carpet Area </t>
  </si>
  <si>
    <t>Sq. Ft</t>
  </si>
  <si>
    <t xml:space="preserve">Sq. M </t>
  </si>
  <si>
    <t>BUA</t>
  </si>
  <si>
    <t>Rate for Cost of Construction (For Flat)</t>
  </si>
  <si>
    <t>Value of the Flat (BU area * Rate)</t>
  </si>
  <si>
    <t xml:space="preserve">As per Tax Invoice and Draft agreement </t>
  </si>
  <si>
    <t>Repair work Amount</t>
  </si>
  <si>
    <t>Total</t>
  </si>
  <si>
    <t xml:space="preserve">{(100-10) x 14}/60.00 </t>
  </si>
  <si>
    <t xml:space="preserve">East facing 15% </t>
  </si>
  <si>
    <t xml:space="preserve">small unit 20% </t>
  </si>
  <si>
    <t xml:space="preserve">it on the 5th floor 20% </t>
  </si>
  <si>
    <t xml:space="preserve">Road facing 20%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</si>
</sst>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"/>
    <numFmt numFmtId="165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6">
    <xf numFmtId="0" fontId="0" fillId="0" borderId="0" xfId="0"/>
    <xf numFmtId="43" fontId="0" fillId="0" borderId="0" xfId="1" applyFont="1"/>
    <xf numFmtId="43" fontId="0" fillId="0" borderId="0" xfId="0" applyNumberFormat="1"/>
    <xf numFmtId="43" fontId="0" fillId="3" borderId="0" xfId="1" applyFont="1" applyFill="1"/>
    <xf numFmtId="0" fontId="3" fillId="3" borderId="0" xfId="0" applyFont="1" applyFill="1"/>
    <xf numFmtId="0" fontId="1" fillId="3" borderId="0" xfId="0" applyFont="1" applyFill="1"/>
    <xf numFmtId="49" fontId="0" fillId="0" borderId="0" xfId="0" applyNumberFormat="1"/>
    <xf numFmtId="0" fontId="1" fillId="2" borderId="0" xfId="0" applyFont="1" applyFill="1"/>
    <xf numFmtId="10" fontId="0" fillId="3" borderId="0" xfId="1" applyNumberFormat="1" applyFont="1" applyFill="1"/>
    <xf numFmtId="0" fontId="5" fillId="0" borderId="0" xfId="0" applyFont="1"/>
    <xf numFmtId="0" fontId="1" fillId="0" borderId="0" xfId="0" applyFont="1" applyAlignment="1">
      <alignment horizontal="center"/>
    </xf>
    <xf numFmtId="3" fontId="0" fillId="0" borderId="0" xfId="0" applyNumberForma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5" borderId="0" xfId="0" applyFont="1" applyFill="1"/>
    <xf numFmtId="0" fontId="0" fillId="3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5" borderId="0" xfId="0" applyFont="1" applyFill="1" applyAlignment="1">
      <alignment horizontal="right"/>
    </xf>
    <xf numFmtId="0" fontId="0" fillId="3" borderId="3" xfId="0" applyFont="1" applyFill="1" applyBorder="1" applyAlignment="1">
      <alignment horizontal="center"/>
    </xf>
    <xf numFmtId="0" fontId="0" fillId="5" borderId="0" xfId="0" applyFont="1" applyFill="1" applyAlignment="1">
      <alignment horizontal="center" vertical="top"/>
    </xf>
    <xf numFmtId="0" fontId="0" fillId="3" borderId="0" xfId="0" applyFont="1" applyFill="1"/>
    <xf numFmtId="43" fontId="0" fillId="0" borderId="0" xfId="0" applyNumberFormat="1" applyFont="1"/>
    <xf numFmtId="43" fontId="1" fillId="0" borderId="0" xfId="1" applyFont="1"/>
    <xf numFmtId="43" fontId="0" fillId="5" borderId="0" xfId="0" applyNumberFormat="1" applyFont="1" applyFill="1"/>
    <xf numFmtId="0" fontId="0" fillId="6" borderId="0" xfId="0" applyFont="1" applyFill="1"/>
    <xf numFmtId="3" fontId="0" fillId="0" borderId="0" xfId="0" applyNumberFormat="1" applyFont="1"/>
    <xf numFmtId="165" fontId="0" fillId="5" borderId="0" xfId="0" applyNumberFormat="1" applyFont="1" applyFill="1"/>
    <xf numFmtId="165" fontId="0" fillId="3" borderId="0" xfId="1" applyNumberFormat="1" applyFont="1" applyFill="1"/>
    <xf numFmtId="165" fontId="0" fillId="6" borderId="0" xfId="1" applyNumberFormat="1" applyFont="1" applyFill="1"/>
    <xf numFmtId="165" fontId="1" fillId="2" borderId="0" xfId="0" applyNumberFormat="1" applyFont="1" applyFill="1"/>
    <xf numFmtId="165" fontId="0" fillId="3" borderId="0" xfId="0" applyNumberFormat="1" applyFont="1" applyFill="1"/>
    <xf numFmtId="165" fontId="1" fillId="3" borderId="0" xfId="1" applyNumberFormat="1" applyFont="1" applyFill="1"/>
    <xf numFmtId="165" fontId="0" fillId="0" borderId="0" xfId="1" applyNumberFormat="1" applyFont="1"/>
    <xf numFmtId="165" fontId="1" fillId="0" borderId="0" xfId="0" applyNumberFormat="1" applyFont="1"/>
    <xf numFmtId="0" fontId="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5" borderId="0" xfId="0" applyFont="1" applyFill="1" applyAlignment="1">
      <alignment horizontal="center" vertical="top"/>
    </xf>
    <xf numFmtId="0" fontId="5" fillId="0" borderId="0" xfId="0" applyFont="1" applyAlignment="1">
      <alignment horizontal="left"/>
    </xf>
    <xf numFmtId="43" fontId="1" fillId="0" borderId="0" xfId="1" applyFont="1" applyAlignment="1">
      <alignment horizontal="center"/>
    </xf>
    <xf numFmtId="0" fontId="0" fillId="7" borderId="4" xfId="0" applyFont="1" applyFill="1" applyBorder="1"/>
    <xf numFmtId="43" fontId="0" fillId="7" borderId="4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13607</xdr:rowOff>
    </xdr:from>
    <xdr:to>
      <xdr:col>21</xdr:col>
      <xdr:colOff>209550</xdr:colOff>
      <xdr:row>80</xdr:row>
      <xdr:rowOff>89807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8014607"/>
          <a:ext cx="1306830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21</xdr:col>
      <xdr:colOff>209550</xdr:colOff>
      <xdr:row>117</xdr:row>
      <xdr:rowOff>76200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5049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-1</xdr:colOff>
      <xdr:row>1</xdr:row>
      <xdr:rowOff>95249</xdr:rowOff>
    </xdr:from>
    <xdr:to>
      <xdr:col>36</xdr:col>
      <xdr:colOff>214313</xdr:colOff>
      <xdr:row>43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4"/>
        <a:srcRect l="14773" t="21340" r="13858" b="4715"/>
        <a:stretch>
          <a:fillRect/>
        </a:stretch>
      </xdr:blipFill>
      <xdr:spPr bwMode="auto">
        <a:xfrm>
          <a:off x="13620749" y="285749"/>
          <a:ext cx="8882064" cy="8048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23</xdr:col>
      <xdr:colOff>484414</xdr:colOff>
      <xdr:row>18</xdr:row>
      <xdr:rowOff>40823</xdr:rowOff>
    </xdr:from>
    <xdr:to>
      <xdr:col>30</xdr:col>
      <xdr:colOff>523875</xdr:colOff>
      <xdr:row>26</xdr:row>
      <xdr:rowOff>166688</xdr:rowOff>
    </xdr:to>
    <xdr:sp macro="" textlink="">
      <xdr:nvSpPr>
        <xdr:cNvPr id="1029" name="Rectangl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>
          <a:spLocks noChangeArrowheads="1"/>
        </xdr:cNvSpPr>
      </xdr:nvSpPr>
      <xdr:spPr bwMode="auto">
        <a:xfrm>
          <a:off x="14724289" y="3469823"/>
          <a:ext cx="4373336" cy="16498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12927</xdr:colOff>
      <xdr:row>17</xdr:row>
      <xdr:rowOff>156483</xdr:rowOff>
    </xdr:from>
    <xdr:to>
      <xdr:col>33</xdr:col>
      <xdr:colOff>23813</xdr:colOff>
      <xdr:row>26</xdr:row>
      <xdr:rowOff>142875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>
          <a:spLocks noChangeArrowheads="1"/>
        </xdr:cNvSpPr>
      </xdr:nvSpPr>
      <xdr:spPr bwMode="auto">
        <a:xfrm>
          <a:off x="19824927" y="3394983"/>
          <a:ext cx="630011" cy="170089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44"/>
  <sheetViews>
    <sheetView tabSelected="1" topLeftCell="A16" workbookViewId="0">
      <selection activeCell="G44" sqref="G44"/>
    </sheetView>
  </sheetViews>
  <sheetFormatPr defaultRowHeight="15" x14ac:dyDescent="0.25"/>
  <cols>
    <col min="1" max="1" width="18.140625" style="18" customWidth="1"/>
    <col min="2" max="2" width="19.28515625" style="18" customWidth="1"/>
    <col min="3" max="3" width="16.7109375" style="18" customWidth="1"/>
    <col min="4" max="4" width="18.5703125" style="18" customWidth="1"/>
    <col min="5" max="5" width="21.140625" style="18" bestFit="1" customWidth="1"/>
    <col min="6" max="6" width="14.85546875" style="18" customWidth="1"/>
    <col min="7" max="7" width="18" style="18" customWidth="1"/>
    <col min="8" max="8" width="15" style="18" customWidth="1"/>
    <col min="9" max="9" width="13.42578125" customWidth="1"/>
    <col min="10" max="10" width="12.7109375" customWidth="1"/>
    <col min="11" max="11" width="19.85546875" customWidth="1"/>
  </cols>
  <sheetData>
    <row r="2" spans="1:12" ht="15" customHeight="1" x14ac:dyDescent="0.25">
      <c r="A2" s="39" t="s">
        <v>11</v>
      </c>
      <c r="B2" s="39"/>
      <c r="C2" s="17">
        <v>2001</v>
      </c>
    </row>
    <row r="3" spans="1:12" x14ac:dyDescent="0.25">
      <c r="A3" s="19"/>
      <c r="B3" s="19"/>
      <c r="C3" s="19"/>
      <c r="L3" s="6"/>
    </row>
    <row r="4" spans="1:12" x14ac:dyDescent="0.25">
      <c r="A4" s="19" t="s">
        <v>12</v>
      </c>
      <c r="B4" s="19"/>
      <c r="C4" s="19">
        <v>2001</v>
      </c>
      <c r="G4" s="20"/>
      <c r="K4" s="40"/>
      <c r="L4" s="40"/>
    </row>
    <row r="5" spans="1:12" x14ac:dyDescent="0.25">
      <c r="A5" s="19" t="s">
        <v>0</v>
      </c>
      <c r="B5" s="19"/>
      <c r="C5" s="19">
        <v>1987</v>
      </c>
      <c r="G5" s="21"/>
    </row>
    <row r="6" spans="1:12" x14ac:dyDescent="0.25">
      <c r="A6" s="19" t="s">
        <v>1</v>
      </c>
      <c r="B6" s="22"/>
      <c r="C6" s="19">
        <f>C4-C5</f>
        <v>14</v>
      </c>
      <c r="D6" s="18">
        <f>60-C6</f>
        <v>46</v>
      </c>
      <c r="G6" s="21"/>
    </row>
    <row r="7" spans="1:12" x14ac:dyDescent="0.25">
      <c r="A7" s="41" t="s">
        <v>17</v>
      </c>
      <c r="B7" s="22" t="s">
        <v>13</v>
      </c>
      <c r="C7" s="22" t="s">
        <v>14</v>
      </c>
      <c r="G7" s="23"/>
    </row>
    <row r="8" spans="1:12" ht="15.75" customHeight="1" x14ac:dyDescent="0.25">
      <c r="A8" s="41"/>
      <c r="B8" s="22"/>
      <c r="C8" s="22">
        <v>53.62</v>
      </c>
      <c r="D8" s="18">
        <f>C8*10.764</f>
        <v>577.16567999999995</v>
      </c>
      <c r="F8" s="43" t="s">
        <v>26</v>
      </c>
      <c r="G8" s="43"/>
      <c r="H8" s="43"/>
    </row>
    <row r="9" spans="1:12" ht="33.75" customHeight="1" x14ac:dyDescent="0.25">
      <c r="A9" s="24"/>
      <c r="B9" s="22"/>
      <c r="C9" s="22"/>
      <c r="F9" s="15" t="s">
        <v>20</v>
      </c>
      <c r="G9" s="15" t="s">
        <v>21</v>
      </c>
      <c r="H9" s="15" t="s">
        <v>22</v>
      </c>
    </row>
    <row r="10" spans="1:12" x14ac:dyDescent="0.25">
      <c r="A10" s="5" t="s">
        <v>24</v>
      </c>
      <c r="B10" s="25"/>
      <c r="C10" s="32">
        <v>5500</v>
      </c>
      <c r="F10" s="15"/>
      <c r="G10" s="15">
        <v>969</v>
      </c>
      <c r="H10" s="16">
        <f>G10/10.764</f>
        <v>90.022296544035683</v>
      </c>
      <c r="I10" s="2"/>
    </row>
    <row r="11" spans="1:12" x14ac:dyDescent="0.25">
      <c r="A11" s="5"/>
      <c r="B11" s="25"/>
      <c r="C11" s="25"/>
      <c r="F11" s="10" t="s">
        <v>23</v>
      </c>
      <c r="G11" s="12">
        <f>G10*1.2</f>
        <v>1162.8</v>
      </c>
      <c r="H11" s="13">
        <f>G11/10.764</f>
        <v>108.02675585284281</v>
      </c>
    </row>
    <row r="12" spans="1:12" x14ac:dyDescent="0.25">
      <c r="A12" s="25" t="s">
        <v>18</v>
      </c>
      <c r="B12" s="25"/>
      <c r="C12" s="3">
        <f>C8*C10</f>
        <v>294910</v>
      </c>
      <c r="D12" s="26"/>
      <c r="H12" s="1"/>
      <c r="I12" s="9"/>
      <c r="J12" s="9"/>
      <c r="K12" s="9"/>
    </row>
    <row r="13" spans="1:12" x14ac:dyDescent="0.25">
      <c r="A13" s="25"/>
      <c r="B13" s="25"/>
      <c r="C13" s="32"/>
      <c r="I13" s="9"/>
      <c r="J13" s="9"/>
      <c r="K13" s="9"/>
    </row>
    <row r="14" spans="1:12" x14ac:dyDescent="0.25">
      <c r="A14" s="25" t="s">
        <v>2</v>
      </c>
      <c r="B14" s="25"/>
      <c r="C14" s="25">
        <f>100-10</f>
        <v>90</v>
      </c>
      <c r="H14" s="1"/>
      <c r="I14" s="9"/>
      <c r="J14" s="9"/>
      <c r="K14" s="9"/>
    </row>
    <row r="15" spans="1:12" ht="16.5" x14ac:dyDescent="0.3">
      <c r="A15" s="4" t="s">
        <v>29</v>
      </c>
      <c r="B15" s="25"/>
      <c r="C15" s="25">
        <f>C14*C6/60</f>
        <v>21</v>
      </c>
      <c r="I15" s="9"/>
      <c r="J15" s="9"/>
      <c r="K15" s="9"/>
    </row>
    <row r="16" spans="1:12" x14ac:dyDescent="0.25">
      <c r="A16" s="25"/>
      <c r="B16" s="25"/>
      <c r="C16" s="8">
        <f>C15%</f>
        <v>0.21</v>
      </c>
      <c r="H16" s="27"/>
      <c r="I16" s="42" t="s">
        <v>16</v>
      </c>
      <c r="J16" s="42"/>
      <c r="K16" s="42"/>
    </row>
    <row r="17" spans="1:11" x14ac:dyDescent="0.25">
      <c r="A17" s="19" t="s">
        <v>3</v>
      </c>
      <c r="B17" s="19"/>
      <c r="C17" s="31">
        <f>ROUND(C12*C16,0)</f>
        <v>61931</v>
      </c>
      <c r="E17" s="26"/>
    </row>
    <row r="18" spans="1:11" x14ac:dyDescent="0.25">
      <c r="A18" s="29" t="s">
        <v>15</v>
      </c>
      <c r="B18" s="29"/>
      <c r="C18" s="29"/>
      <c r="E18" s="1"/>
    </row>
    <row r="19" spans="1:11" x14ac:dyDescent="0.25">
      <c r="A19" s="29" t="s">
        <v>19</v>
      </c>
      <c r="B19" s="29"/>
      <c r="C19" s="33">
        <v>19100</v>
      </c>
    </row>
    <row r="21" spans="1:11" x14ac:dyDescent="0.25">
      <c r="A21" s="19" t="s">
        <v>25</v>
      </c>
      <c r="B21" s="19"/>
      <c r="C21" s="31">
        <f>C8*C19</f>
        <v>1024142</v>
      </c>
    </row>
    <row r="22" spans="1:11" x14ac:dyDescent="0.25">
      <c r="A22" s="19"/>
      <c r="B22" s="19"/>
      <c r="C22" s="28"/>
    </row>
    <row r="23" spans="1:11" x14ac:dyDescent="0.25">
      <c r="A23" s="7" t="s">
        <v>4</v>
      </c>
      <c r="B23" s="7"/>
      <c r="C23" s="34">
        <f>C21-C17</f>
        <v>962211</v>
      </c>
      <c r="E23" s="26"/>
      <c r="F23" s="26"/>
      <c r="G23" s="1"/>
    </row>
    <row r="24" spans="1:11" x14ac:dyDescent="0.25">
      <c r="A24" s="19"/>
      <c r="B24" s="19"/>
      <c r="C24" s="19"/>
      <c r="E24" s="30"/>
      <c r="F24" s="26"/>
      <c r="G24" s="26"/>
    </row>
    <row r="25" spans="1:11" x14ac:dyDescent="0.25">
      <c r="A25" s="25" t="s">
        <v>5</v>
      </c>
      <c r="B25" s="25"/>
      <c r="C25" s="35">
        <v>36500</v>
      </c>
      <c r="E25" s="26"/>
      <c r="H25" s="1"/>
    </row>
    <row r="26" spans="1:11" x14ac:dyDescent="0.25">
      <c r="A26" s="25" t="s">
        <v>6</v>
      </c>
      <c r="B26" s="25"/>
      <c r="C26" s="35">
        <f>G29</f>
        <v>9630</v>
      </c>
      <c r="E26" s="30" t="s">
        <v>5</v>
      </c>
      <c r="G26" s="18" t="s">
        <v>6</v>
      </c>
      <c r="K26" s="1"/>
    </row>
    <row r="27" spans="1:11" x14ac:dyDescent="0.25">
      <c r="A27" s="25"/>
      <c r="B27" s="25"/>
      <c r="C27" s="35"/>
      <c r="E27" s="1">
        <f>C23</f>
        <v>962211</v>
      </c>
      <c r="J27" s="11"/>
      <c r="K27" s="11"/>
    </row>
    <row r="28" spans="1:11" x14ac:dyDescent="0.25">
      <c r="A28" s="25" t="s">
        <v>7</v>
      </c>
      <c r="B28" s="25"/>
      <c r="C28" s="36">
        <f>ROUND(C26+C25+C23,0)</f>
        <v>1008341</v>
      </c>
      <c r="E28" s="1">
        <v>962500</v>
      </c>
      <c r="G28" s="26">
        <v>963000</v>
      </c>
      <c r="J28" s="11"/>
    </row>
    <row r="29" spans="1:11" x14ac:dyDescent="0.25">
      <c r="A29" s="25" t="s">
        <v>8</v>
      </c>
      <c r="B29" s="25"/>
      <c r="C29" s="32">
        <v>0</v>
      </c>
      <c r="E29" s="26">
        <v>950000</v>
      </c>
      <c r="F29" s="18">
        <v>35750</v>
      </c>
      <c r="G29" s="26">
        <f>G28/100*1</f>
        <v>9630</v>
      </c>
      <c r="J29" s="11"/>
    </row>
    <row r="30" spans="1:11" x14ac:dyDescent="0.25">
      <c r="A30" s="25" t="s">
        <v>9</v>
      </c>
      <c r="B30" s="25"/>
      <c r="C30" s="32">
        <f>C28</f>
        <v>1008341</v>
      </c>
      <c r="E30" s="26">
        <f>MROUND(E28-E29,500)</f>
        <v>12500</v>
      </c>
      <c r="F30" s="26">
        <f>E30*6%</f>
        <v>750</v>
      </c>
      <c r="G30" s="26"/>
      <c r="I30" s="2"/>
      <c r="J30" s="1"/>
    </row>
    <row r="31" spans="1:11" x14ac:dyDescent="0.25">
      <c r="A31" s="25"/>
      <c r="B31" s="25"/>
      <c r="C31" s="32">
        <f>ROUND(C30,0)</f>
        <v>1008341</v>
      </c>
      <c r="E31" s="26">
        <f>E30*6%</f>
        <v>750</v>
      </c>
      <c r="F31" s="26">
        <f>F29+F30</f>
        <v>36500</v>
      </c>
      <c r="J31" s="11"/>
    </row>
    <row r="32" spans="1:11" x14ac:dyDescent="0.25">
      <c r="A32" s="25" t="s">
        <v>10</v>
      </c>
      <c r="B32" s="25"/>
      <c r="C32" s="32">
        <f>C31*301/100</f>
        <v>3035106.41</v>
      </c>
      <c r="E32" s="1"/>
      <c r="J32" s="2"/>
    </row>
    <row r="33" spans="1:21" x14ac:dyDescent="0.25">
      <c r="C33" s="37">
        <f>ROUND(C32,0)</f>
        <v>3035106</v>
      </c>
      <c r="E33" s="26"/>
    </row>
    <row r="34" spans="1:21" x14ac:dyDescent="0.25">
      <c r="A34" s="25" t="s">
        <v>27</v>
      </c>
      <c r="C34" s="37">
        <v>0</v>
      </c>
      <c r="E34" s="1"/>
      <c r="G34" s="26"/>
      <c r="U34">
        <f>32.91+37.7</f>
        <v>70.61</v>
      </c>
    </row>
    <row r="35" spans="1:21" x14ac:dyDescent="0.25">
      <c r="A35" s="5" t="s">
        <v>28</v>
      </c>
      <c r="C35" s="38">
        <f>C33+C34</f>
        <v>3035106</v>
      </c>
      <c r="E35" s="44" t="s">
        <v>30</v>
      </c>
    </row>
    <row r="36" spans="1:21" x14ac:dyDescent="0.25">
      <c r="E36" s="44" t="s">
        <v>31</v>
      </c>
    </row>
    <row r="37" spans="1:21" x14ac:dyDescent="0.25">
      <c r="E37" s="44" t="s">
        <v>32</v>
      </c>
    </row>
    <row r="38" spans="1:21" x14ac:dyDescent="0.25">
      <c r="E38" s="45" t="s">
        <v>33</v>
      </c>
      <c r="F38" s="26"/>
    </row>
    <row r="39" spans="1:21" x14ac:dyDescent="0.25">
      <c r="E39" s="26"/>
      <c r="F39" s="26"/>
    </row>
    <row r="40" spans="1:21" x14ac:dyDescent="0.25">
      <c r="E40" s="26"/>
    </row>
    <row r="41" spans="1:21" x14ac:dyDescent="0.25">
      <c r="E41" s="26"/>
    </row>
    <row r="42" spans="1:21" x14ac:dyDescent="0.25">
      <c r="E42" s="1"/>
    </row>
    <row r="43" spans="1:21" x14ac:dyDescent="0.25">
      <c r="E43" s="26"/>
    </row>
    <row r="44" spans="1:21" x14ac:dyDescent="0.25">
      <c r="E44" s="1"/>
    </row>
  </sheetData>
  <mergeCells count="5">
    <mergeCell ref="A2:B2"/>
    <mergeCell ref="K4:L4"/>
    <mergeCell ref="A7:A8"/>
    <mergeCell ref="I16:K16"/>
    <mergeCell ref="F8:H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3" zoomScale="85" zoomScaleNormal="85" workbookViewId="0">
      <selection activeCell="AE50" sqref="AE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X15:Z16"/>
  <sheetViews>
    <sheetView topLeftCell="H8" zoomScale="85" zoomScaleNormal="85" workbookViewId="0">
      <selection activeCell="Z16" sqref="Z16"/>
    </sheetView>
  </sheetViews>
  <sheetFormatPr defaultRowHeight="15" x14ac:dyDescent="0.25"/>
  <cols>
    <col min="24" max="24" width="9.28515625" bestFit="1" customWidth="1"/>
    <col min="26" max="26" width="10.28515625" bestFit="1" customWidth="1"/>
  </cols>
  <sheetData>
    <row r="15" spans="24:26" x14ac:dyDescent="0.25">
      <c r="Y15" s="14" t="s">
        <v>23</v>
      </c>
    </row>
    <row r="16" spans="24:26" x14ac:dyDescent="0.25">
      <c r="X16">
        <v>95000000</v>
      </c>
      <c r="Y16">
        <v>1800</v>
      </c>
      <c r="Z16" s="1">
        <f>X16/Y16</f>
        <v>52777.777777777781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RR - 4</vt:lpstr>
      <vt:lpstr>RR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2021-04-01T06:47:08Z</dcterms:modified>
</cp:coreProperties>
</file>