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Report Drafting\UBI\Gangapur\Saddam Shaikh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4" l="1"/>
  <c r="P9" i="4"/>
  <c r="Q8" i="4"/>
  <c r="P8" i="4"/>
  <c r="Q7" i="4"/>
  <c r="P7" i="4"/>
  <c r="Q6" i="4"/>
  <c r="P6" i="4"/>
  <c r="Q5" i="4"/>
  <c r="P4" i="4"/>
  <c r="P10" i="4"/>
  <c r="Q10" i="4" s="1"/>
  <c r="P3" i="4"/>
  <c r="Q3" i="4" s="1"/>
  <c r="P2" i="4"/>
  <c r="Q2" i="4" s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l="1"/>
  <c r="C19" i="23" s="1"/>
  <c r="C20" i="23" l="1"/>
  <c r="C25" i="23"/>
  <c r="C21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E26" i="23" l="1"/>
  <c r="B20" i="23"/>
  <c r="B16" i="4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 l="1"/>
  <c r="H18" i="4" s="1"/>
  <c r="D16" i="4"/>
  <c r="H16" i="4" s="1"/>
  <c r="D17" i="4"/>
  <c r="H17" i="4" s="1"/>
</calcChain>
</file>

<file path=xl/sharedStrings.xml><?xml version="1.0" encoding="utf-8"?>
<sst xmlns="http://schemas.openxmlformats.org/spreadsheetml/2006/main" count="132" uniqueCount="98">
  <si>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</si>
  <si>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</si>
  <si>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</si>
  <si>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</si>
  <si>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</si>
  <si>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</si>
  <si>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</si>
  <si>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</si>
  <si>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</si>
  <si>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</si>
  <si>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</si>
  <si>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</si>
  <si>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</si>
  <si>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</si>
  <si>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</si>
  <si>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</si>
  <si>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</si>
  <si>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</si>
  <si>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</si>
  <si>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</si>
  <si>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</si>
  <si>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</si>
  <si>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</si>
  <si>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</si>
  <si>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</si>
  <si>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</si>
  <si>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</si>
  <si>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</si>
  <si>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</si>
  <si>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</si>
  <si>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</si>
  <si>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</si>
  <si>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</si>
  <si>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</si>
  <si>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</si>
  <si>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</si>
  <si>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</si>
  <si>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</si>
  <si>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</si>
  <si>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</si>
  <si>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</si>
  <si>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</si>
  <si>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</si>
  <si>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</si>
  <si>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</si>
  <si>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</si>
  <si>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</si>
  <si>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</si>
  <si>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</si>
  <si>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</si>
  <si>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</si>
  <si>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</si>
  <si>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</si>
  <si>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</si>
  <si>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</si>
  <si>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</si>
  <si>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</si>
  <si>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</si>
  <si>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</si>
  <si>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</si>
  <si>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</si>
  <si>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</si>
  <si>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</si>
  <si>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</si>
  <si>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</si>
  <si>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</si>
  <si>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</si>
  <si>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</si>
  <si>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</si>
  <si>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</si>
  <si>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</si>
  <si>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</si>
  <si>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</si>
  <si>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</si>
  <si>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</si>
  <si>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</si>
  <si>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</si>
  <si>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</si>
  <si>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</si>
  <si>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</si>
  <si>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</si>
  <si>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</si>
  <si>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</si>
  <si>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</si>
  <si>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</si>
  <si>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</si>
  <si>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</si>
  <si>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</si>
  <si>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</si>
  <si>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</si>
  <si>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</si>
  <si>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</si>
  <si>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</si>
  <si>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</si>
  <si>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</si>
  <si>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</si>
  <si>
    <t>Total CA</t>
  </si>
  <si>
    <t xml:space="preserve">As per Agreement  dated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</si>
</sst>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0" fillId="0" borderId="3" xfId="0" applyBorder="1"/>
    <xf numFmtId="0" fontId="5" fillId="0" borderId="0" xfId="0" applyFont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3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3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4" xfId="0" applyBorder="1"/>
    <xf numFmtId="0" fontId="0" fillId="0" borderId="5" xfId="0" applyBorder="1"/>
    <xf numFmtId="43" fontId="5" fillId="0" borderId="5" xfId="0" applyNumberFormat="1" applyFont="1" applyBorder="1"/>
    <xf numFmtId="0" fontId="5" fillId="0" borderId="3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6" xfId="0" applyBorder="1"/>
    <xf numFmtId="2" fontId="0" fillId="0" borderId="6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6" xfId="0" applyFont="1" applyBorder="1"/>
    <xf numFmtId="0" fontId="11" fillId="0" borderId="0" xfId="0" applyFont="1"/>
    <xf numFmtId="0" fontId="3" fillId="0" borderId="6" xfId="0" applyFont="1" applyBorder="1"/>
    <xf numFmtId="2" fontId="2" fillId="0" borderId="6" xfId="0" applyNumberFormat="1" applyFont="1" applyBorder="1"/>
    <xf numFmtId="4" fontId="0" fillId="0" borderId="6" xfId="0" applyNumberFormat="1" applyBorder="1"/>
    <xf numFmtId="43" fontId="0" fillId="0" borderId="6" xfId="1" applyFont="1" applyBorder="1"/>
    <xf numFmtId="164" fontId="0" fillId="0" borderId="6" xfId="0" applyNumberFormat="1" applyBorder="1"/>
    <xf numFmtId="164" fontId="0" fillId="0" borderId="0" xfId="0" applyNumberFormat="1"/>
    <xf numFmtId="9" fontId="0" fillId="0" borderId="6" xfId="0" applyNumberFormat="1" applyBorder="1"/>
    <xf numFmtId="43" fontId="0" fillId="2" borderId="6" xfId="1" applyFont="1" applyFill="1" applyBorder="1"/>
    <xf numFmtId="0" fontId="0" fillId="2" borderId="6" xfId="0" applyFill="1" applyBorder="1"/>
    <xf numFmtId="43" fontId="0" fillId="2" borderId="6" xfId="0" applyNumberFormat="1" applyFill="1" applyBorder="1"/>
    <xf numFmtId="0" fontId="0" fillId="0" borderId="6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6" xfId="1" applyNumberFormat="1" applyFont="1" applyBorder="1"/>
    <xf numFmtId="43" fontId="2" fillId="0" borderId="0" xfId="1" applyFont="1" applyAlignment="1"/>
    <xf numFmtId="43" fontId="2" fillId="0" borderId="6" xfId="1" applyFont="1" applyBorder="1"/>
    <xf numFmtId="43" fontId="4" fillId="0" borderId="6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9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0" fillId="0" borderId="11" xfId="0" applyBorder="1"/>
    <xf numFmtId="0" fontId="15" fillId="0" borderId="11" xfId="0" applyFont="1" applyFill="1" applyBorder="1" applyAlignment="1">
      <alignment wrapText="1"/>
    </xf>
    <xf numFmtId="0" fontId="0" fillId="0" borderId="12" xfId="0" applyBorder="1"/>
    <xf numFmtId="0" fontId="15" fillId="0" borderId="7" xfId="0" applyFont="1" applyBorder="1"/>
    <xf numFmtId="0" fontId="0" fillId="0" borderId="13" xfId="0" applyBorder="1"/>
    <xf numFmtId="0" fontId="0" fillId="0" borderId="8" xfId="0" applyBorder="1"/>
    <xf numFmtId="0" fontId="15" fillId="0" borderId="14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0" fillId="0" borderId="16" xfId="0" applyBorder="1"/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5" fillId="0" borderId="9" xfId="0" applyFont="1" applyBorder="1" applyAlignment="1">
      <alignment wrapText="1"/>
    </xf>
    <xf numFmtId="0" fontId="0" fillId="0" borderId="18" xfId="0" applyBorder="1"/>
    <xf numFmtId="0" fontId="0" fillId="0" borderId="17" xfId="0" applyBorder="1"/>
    <xf numFmtId="0" fontId="15" fillId="0" borderId="14" xfId="0" applyFont="1" applyBorder="1" applyAlignment="1">
      <alignment horizontal="right" wrapText="1"/>
    </xf>
    <xf numFmtId="0" fontId="2" fillId="0" borderId="16" xfId="0" applyFont="1" applyBorder="1"/>
    <xf numFmtId="0" fontId="2" fillId="0" borderId="17" xfId="0" applyFont="1" applyBorder="1"/>
    <xf numFmtId="0" fontId="0" fillId="0" borderId="16" xfId="0" applyFill="1" applyBorder="1"/>
    <xf numFmtId="9" fontId="0" fillId="0" borderId="6" xfId="1" applyNumberFormat="1" applyFont="1" applyBorder="1"/>
    <xf numFmtId="9" fontId="0" fillId="2" borderId="6" xfId="0" applyNumberFormat="1" applyFill="1" applyBorder="1"/>
    <xf numFmtId="0" fontId="0" fillId="0" borderId="16" xfId="0" quotePrefix="1" applyBorder="1"/>
    <xf numFmtId="9" fontId="0" fillId="0" borderId="17" xfId="0" applyNumberFormat="1" applyBorder="1"/>
    <xf numFmtId="17" fontId="0" fillId="0" borderId="16" xfId="0" quotePrefix="1" applyNumberFormat="1" applyBorder="1"/>
    <xf numFmtId="0" fontId="0" fillId="0" borderId="19" xfId="0" applyBorder="1"/>
    <xf numFmtId="9" fontId="0" fillId="0" borderId="20" xfId="0" applyNumberForma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6" fillId="0" borderId="6" xfId="0" applyFont="1" applyBorder="1"/>
    <xf numFmtId="165" fontId="0" fillId="2" borderId="6" xfId="0" applyNumberFormat="1" applyFill="1" applyBorder="1"/>
    <xf numFmtId="0" fontId="15" fillId="0" borderId="25" xfId="0" applyFont="1" applyBorder="1" applyAlignment="1">
      <alignment horizontal="center" wrapText="1"/>
    </xf>
    <xf numFmtId="0" fontId="0" fillId="0" borderId="19" xfId="0" applyFill="1" applyBorder="1"/>
    <xf numFmtId="0" fontId="0" fillId="0" borderId="26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5" fillId="0" borderId="0" xfId="0" applyFont="1" applyBorder="1"/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198274</xdr:colOff>
      <xdr:row>19</xdr:row>
      <xdr:rowOff>3175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294274" cy="362267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194465</xdr:colOff>
      <xdr:row>19</xdr:row>
      <xdr:rowOff>151456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290465" cy="3770956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280636</xdr:colOff>
      <xdr:row>18</xdr:row>
      <xdr:rowOff>127120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376636" cy="3556120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498230</xdr:colOff>
      <xdr:row>0</xdr:row>
      <xdr:rowOff>0</xdr:rowOff>
    </xdr:from>
    <xdr:to>
      <xdr:col>12</xdr:col>
      <xdr:colOff>199390</xdr:colOff>
      <xdr:row>16</xdr:row>
      <xdr:rowOff>156210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365" y="0"/>
          <a:ext cx="6390640" cy="320421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D15" sqref="D15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58">
        <f>C3+D2</f>
        <v>37735</v>
      </c>
      <c r="F2" s="71"/>
      <c r="G2" s="116" t="s">
        <v>76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38" t="s">
        <v>59</v>
      </c>
      <c r="C3" s="49">
        <v>35700</v>
      </c>
      <c r="D3" s="38"/>
      <c r="E3" s="38"/>
      <c r="F3" s="38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38" t="s">
        <v>60</v>
      </c>
      <c r="C4" s="49">
        <v>0</v>
      </c>
      <c r="D4" s="38"/>
      <c r="E4" s="38"/>
      <c r="F4" s="38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38" t="s">
        <v>81</v>
      </c>
      <c r="C5" s="53">
        <f>C3+C4</f>
        <v>35700</v>
      </c>
      <c r="D5" s="54" t="s">
        <v>61</v>
      </c>
      <c r="E5" s="55">
        <f>ROUND(C5/10.764,0)</f>
        <v>3317</v>
      </c>
      <c r="F5" s="54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38" t="s">
        <v>82</v>
      </c>
      <c r="C6" s="49">
        <v>11500</v>
      </c>
      <c r="D6" s="38"/>
      <c r="E6" s="38"/>
      <c r="F6" s="38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38" t="s">
        <v>83</v>
      </c>
      <c r="C7" s="53">
        <f>C5-C6</f>
        <v>24200</v>
      </c>
      <c r="D7" s="38"/>
      <c r="E7" s="38"/>
      <c r="F7" s="38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38" t="s">
        <v>84</v>
      </c>
      <c r="C8" s="97"/>
      <c r="D8" s="98">
        <f>1-C8</f>
        <v>1</v>
      </c>
      <c r="E8" s="38"/>
      <c r="F8" s="38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6" t="s">
        <v>85</v>
      </c>
      <c r="C9" s="71"/>
      <c r="D9" s="53">
        <f>ROUND(C7*D8,0)</f>
        <v>24200</v>
      </c>
      <c r="E9" s="38"/>
      <c r="F9" s="38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38" t="s">
        <v>86</v>
      </c>
      <c r="C10" s="53">
        <f>C6+D9</f>
        <v>35700</v>
      </c>
      <c r="D10" s="54" t="s">
        <v>61</v>
      </c>
      <c r="E10" s="55">
        <f>ROUND(C10/10.764,0)</f>
        <v>3317</v>
      </c>
      <c r="F10" s="54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7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4" t="s">
        <v>63</v>
      </c>
      <c r="C12" s="59">
        <v>2024</v>
      </c>
      <c r="D12" s="71"/>
      <c r="E12" s="58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4" t="s">
        <v>64</v>
      </c>
      <c r="C13" s="59">
        <v>2023</v>
      </c>
      <c r="D13" s="58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4" t="s">
        <v>65</v>
      </c>
      <c r="C14" s="59">
        <f>C12-C13</f>
        <v>1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4">
        <f>60-C14</f>
        <v>59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58"/>
      <c r="F16" s="71"/>
      <c r="G16" s="85">
        <v>13</v>
      </c>
      <c r="H16" s="86">
        <v>13</v>
      </c>
      <c r="I16" s="96">
        <v>87</v>
      </c>
      <c r="J16" s="58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/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58"/>
      <c r="L17" s="58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58"/>
      <c r="K18" s="71"/>
      <c r="L18" s="58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38"/>
      <c r="C19" s="49"/>
      <c r="D19" s="38"/>
      <c r="E19" s="38"/>
      <c r="F19" s="38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38"/>
      <c r="C20" s="49"/>
      <c r="D20" s="38"/>
      <c r="E20" s="38"/>
      <c r="F20" s="38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38"/>
      <c r="C21" s="53"/>
      <c r="D21" s="54"/>
      <c r="E21" s="55"/>
      <c r="F21" s="54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38"/>
      <c r="C22" s="49"/>
      <c r="D22" s="38"/>
      <c r="E22" s="38"/>
      <c r="F22" s="38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38"/>
      <c r="C23" s="49"/>
      <c r="D23" s="38"/>
      <c r="E23" s="38"/>
      <c r="F23" s="38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6"/>
      <c r="C24" s="49"/>
      <c r="D24" s="38"/>
      <c r="E24" s="38"/>
      <c r="F24" s="38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38"/>
      <c r="C25" s="53"/>
      <c r="D25" s="54"/>
      <c r="E25" s="55"/>
      <c r="F25" s="54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38"/>
      <c r="B31" s="67"/>
      <c r="C31" s="38"/>
      <c r="D31" s="38"/>
      <c r="E31" s="38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38"/>
      <c r="B32" s="49"/>
      <c r="C32" s="38"/>
      <c r="D32" s="38"/>
      <c r="E32" s="38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38"/>
      <c r="B33" s="53"/>
      <c r="C33" s="54"/>
      <c r="D33" s="109"/>
      <c r="E33" s="54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38"/>
      <c r="B34" s="49"/>
      <c r="C34" s="38"/>
      <c r="D34" s="38"/>
      <c r="E34" s="38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38"/>
      <c r="B35" s="67"/>
      <c r="C35" s="38"/>
      <c r="D35" s="38"/>
      <c r="E35" s="38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6"/>
      <c r="B36" s="49"/>
      <c r="C36" s="38"/>
      <c r="D36" s="38"/>
      <c r="E36" s="38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38"/>
      <c r="B37" s="53"/>
      <c r="C37" s="54"/>
      <c r="D37" s="55"/>
      <c r="E37" s="54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U16" sqref="U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5" t="s">
        <v>29</v>
      </c>
      <c r="B1" s="35" t="s">
        <v>30</v>
      </c>
      <c r="C1" s="35" t="s">
        <v>31</v>
      </c>
      <c r="D1" s="35" t="s">
        <v>30</v>
      </c>
      <c r="E1" s="36" t="s">
        <v>32</v>
      </c>
      <c r="F1" s="36" t="s">
        <v>33</v>
      </c>
      <c r="G1" s="36" t="s">
        <v>34</v>
      </c>
      <c r="H1" s="36" t="s">
        <v>34</v>
      </c>
      <c r="I1" s="37" t="s">
        <v>35</v>
      </c>
      <c r="J1" s="37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5">
        <v>0</v>
      </c>
      <c r="B2" s="35">
        <v>0</v>
      </c>
      <c r="C2" s="35">
        <v>0</v>
      </c>
      <c r="D2" s="35">
        <v>0</v>
      </c>
      <c r="E2" s="36">
        <f t="shared" ref="E2" si="0">B2/12</f>
        <v>0</v>
      </c>
      <c r="F2" s="36">
        <f t="shared" ref="F2" si="1">D2/12</f>
        <v>0</v>
      </c>
      <c r="G2" s="36">
        <f t="shared" ref="G2" si="2">A2+E2</f>
        <v>0</v>
      </c>
      <c r="H2" s="36">
        <f t="shared" ref="H2" si="3">C2+F2</f>
        <v>0</v>
      </c>
      <c r="I2" s="37">
        <f t="shared" ref="I2" si="4">G2*H2</f>
        <v>0</v>
      </c>
      <c r="J2" s="37">
        <f>I2</f>
        <v>0</v>
      </c>
      <c r="K2" s="38"/>
      <c r="L2" s="38"/>
      <c r="M2" s="38"/>
      <c r="N2" s="39"/>
      <c r="O2" s="38"/>
      <c r="P2" s="38"/>
      <c r="Q2" s="38"/>
      <c r="R2" s="38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5">
        <v>0</v>
      </c>
      <c r="B3" s="35">
        <v>0</v>
      </c>
      <c r="C3" s="35">
        <v>0</v>
      </c>
      <c r="D3" s="35">
        <v>0</v>
      </c>
      <c r="E3" s="36">
        <f t="shared" ref="E3:I23" si="5">B3/12</f>
        <v>0</v>
      </c>
      <c r="F3" s="36">
        <f t="shared" ref="F3:F30" si="6">D3/12</f>
        <v>0</v>
      </c>
      <c r="G3" s="36">
        <f t="shared" ref="G3:G30" si="7">A3+E3</f>
        <v>0</v>
      </c>
      <c r="H3" s="36">
        <f t="shared" ref="H3:H30" si="8">C3+F3</f>
        <v>0</v>
      </c>
      <c r="I3" s="37">
        <f t="shared" ref="I3:I22" si="9">G3*H3</f>
        <v>0</v>
      </c>
      <c r="J3" s="37">
        <f>J2+I3</f>
        <v>0</v>
      </c>
      <c r="K3" s="38"/>
      <c r="L3" s="38"/>
      <c r="M3" s="38"/>
      <c r="N3" s="39"/>
      <c r="O3" s="38"/>
      <c r="P3" s="38"/>
      <c r="Q3" s="38"/>
      <c r="R3" s="38"/>
      <c r="S3" s="33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5">
        <v>0</v>
      </c>
      <c r="B4" s="35">
        <v>0</v>
      </c>
      <c r="C4" s="35">
        <v>0</v>
      </c>
      <c r="D4" s="35">
        <v>0</v>
      </c>
      <c r="E4" s="36">
        <f t="shared" si="5"/>
        <v>0</v>
      </c>
      <c r="F4" s="36">
        <f t="shared" si="6"/>
        <v>0</v>
      </c>
      <c r="G4" s="36">
        <f t="shared" si="7"/>
        <v>0</v>
      </c>
      <c r="H4" s="36">
        <f t="shared" si="8"/>
        <v>0</v>
      </c>
      <c r="I4" s="37">
        <f t="shared" si="9"/>
        <v>0</v>
      </c>
      <c r="J4" s="37">
        <f t="shared" ref="J4:J30" si="10">J3+I4</f>
        <v>0</v>
      </c>
      <c r="K4" s="38" t="s">
        <v>88</v>
      </c>
      <c r="L4" s="38"/>
      <c r="M4" s="38"/>
      <c r="N4" s="38" t="s">
        <v>89</v>
      </c>
      <c r="O4" s="38"/>
      <c r="P4" s="38"/>
      <c r="Q4" s="38"/>
      <c r="R4" s="38"/>
      <c r="S4" s="40" t="s">
        <v>44</v>
      </c>
      <c r="T4" s="33">
        <v>0.95</v>
      </c>
      <c r="V4" t="s">
        <v>45</v>
      </c>
      <c r="W4" t="s">
        <v>42</v>
      </c>
    </row>
    <row r="5" spans="1:23" ht="16.5">
      <c r="A5" s="35">
        <v>0</v>
      </c>
      <c r="B5" s="35">
        <v>0</v>
      </c>
      <c r="C5" s="35">
        <v>0</v>
      </c>
      <c r="D5" s="35">
        <v>0</v>
      </c>
      <c r="E5" s="36">
        <f t="shared" si="5"/>
        <v>0</v>
      </c>
      <c r="F5" s="36">
        <f t="shared" si="6"/>
        <v>0</v>
      </c>
      <c r="G5" s="36">
        <f t="shared" si="7"/>
        <v>0</v>
      </c>
      <c r="H5" s="36">
        <f t="shared" si="8"/>
        <v>0</v>
      </c>
      <c r="I5" s="37">
        <f t="shared" si="9"/>
        <v>0</v>
      </c>
      <c r="J5" s="37">
        <f t="shared" si="10"/>
        <v>0</v>
      </c>
      <c r="K5" s="38"/>
      <c r="L5" s="38"/>
      <c r="M5" s="38"/>
      <c r="N5" s="38">
        <f t="shared" ref="N5:N18" si="11">L5*M5</f>
        <v>0</v>
      </c>
      <c r="O5" s="38"/>
      <c r="P5" s="38"/>
      <c r="Q5" s="38"/>
      <c r="R5" s="39"/>
      <c r="S5" s="41" t="s">
        <v>46</v>
      </c>
      <c r="T5" s="33">
        <v>0.9</v>
      </c>
      <c r="U5" t="s">
        <v>47</v>
      </c>
      <c r="V5" t="s">
        <v>48</v>
      </c>
      <c r="W5" t="s">
        <v>49</v>
      </c>
    </row>
    <row r="6" spans="1:23" ht="16.5">
      <c r="A6" s="35">
        <v>0</v>
      </c>
      <c r="B6" s="35">
        <v>0</v>
      </c>
      <c r="C6" s="35">
        <v>0</v>
      </c>
      <c r="D6" s="35">
        <v>0</v>
      </c>
      <c r="E6" s="36">
        <f t="shared" si="5"/>
        <v>0</v>
      </c>
      <c r="F6" s="36">
        <f t="shared" si="6"/>
        <v>0</v>
      </c>
      <c r="G6" s="36">
        <f t="shared" si="7"/>
        <v>0</v>
      </c>
      <c r="H6" s="36">
        <f t="shared" si="8"/>
        <v>0</v>
      </c>
      <c r="I6" s="37">
        <f t="shared" si="9"/>
        <v>0</v>
      </c>
      <c r="J6" s="37">
        <f t="shared" si="10"/>
        <v>0</v>
      </c>
      <c r="K6" s="38"/>
      <c r="L6" s="38"/>
      <c r="M6" s="38"/>
      <c r="N6" s="38">
        <f t="shared" si="11"/>
        <v>0</v>
      </c>
      <c r="O6" s="38"/>
      <c r="P6" s="38"/>
      <c r="Q6" s="38"/>
      <c r="R6" s="39"/>
      <c r="S6" s="40" t="s">
        <v>50</v>
      </c>
      <c r="T6" s="33">
        <v>0.8</v>
      </c>
      <c r="V6" s="40" t="s">
        <v>46</v>
      </c>
      <c r="W6" s="33">
        <v>0.05</v>
      </c>
    </row>
    <row r="7" spans="1:23" ht="16.5">
      <c r="A7" s="35">
        <v>0</v>
      </c>
      <c r="B7" s="35">
        <v>0</v>
      </c>
      <c r="C7" s="35">
        <v>0</v>
      </c>
      <c r="D7" s="35">
        <v>0</v>
      </c>
      <c r="E7" s="36">
        <f t="shared" si="5"/>
        <v>0</v>
      </c>
      <c r="F7" s="36">
        <f t="shared" si="6"/>
        <v>0</v>
      </c>
      <c r="G7" s="36">
        <f t="shared" si="7"/>
        <v>0</v>
      </c>
      <c r="H7" s="36">
        <f t="shared" si="8"/>
        <v>0</v>
      </c>
      <c r="I7" s="37">
        <f t="shared" si="9"/>
        <v>0</v>
      </c>
      <c r="J7" s="37">
        <f t="shared" si="10"/>
        <v>0</v>
      </c>
      <c r="K7" s="38"/>
      <c r="L7" s="38"/>
      <c r="M7" s="38"/>
      <c r="N7" s="38">
        <f t="shared" si="11"/>
        <v>0</v>
      </c>
      <c r="O7" s="38"/>
      <c r="P7" s="38"/>
      <c r="Q7" s="38"/>
      <c r="R7" s="39"/>
      <c r="S7" s="40" t="s">
        <v>51</v>
      </c>
      <c r="T7" s="33">
        <v>0.7</v>
      </c>
      <c r="V7" s="42" t="s">
        <v>52</v>
      </c>
      <c r="W7" s="33">
        <v>0.1</v>
      </c>
    </row>
    <row r="8" spans="1:23" ht="16.5">
      <c r="A8" s="35">
        <v>0</v>
      </c>
      <c r="B8" s="35">
        <v>0</v>
      </c>
      <c r="C8" s="35">
        <v>0</v>
      </c>
      <c r="D8" s="35">
        <v>0</v>
      </c>
      <c r="E8" s="36">
        <f t="shared" si="5"/>
        <v>0</v>
      </c>
      <c r="F8" s="36">
        <f t="shared" si="6"/>
        <v>0</v>
      </c>
      <c r="G8" s="36">
        <f t="shared" si="7"/>
        <v>0</v>
      </c>
      <c r="H8" s="36">
        <f t="shared" si="8"/>
        <v>0</v>
      </c>
      <c r="I8" s="37">
        <f t="shared" si="9"/>
        <v>0</v>
      </c>
      <c r="J8" s="37">
        <f t="shared" si="10"/>
        <v>0</v>
      </c>
      <c r="K8" s="38"/>
      <c r="L8" s="38"/>
      <c r="M8" s="38"/>
      <c r="N8" s="38">
        <f t="shared" si="11"/>
        <v>0</v>
      </c>
      <c r="O8" s="38"/>
      <c r="P8" s="38"/>
      <c r="Q8" s="38"/>
      <c r="R8" s="39"/>
      <c r="S8" s="40" t="s">
        <v>53</v>
      </c>
      <c r="T8" s="33">
        <v>0.6</v>
      </c>
      <c r="V8" t="s">
        <v>54</v>
      </c>
      <c r="W8" s="33">
        <v>0.15</v>
      </c>
    </row>
    <row r="9" spans="1:23" ht="16.5">
      <c r="A9" s="35">
        <v>0</v>
      </c>
      <c r="B9" s="35">
        <v>0</v>
      </c>
      <c r="C9" s="35">
        <v>0</v>
      </c>
      <c r="D9" s="35">
        <v>0</v>
      </c>
      <c r="E9" s="36">
        <f t="shared" si="5"/>
        <v>0</v>
      </c>
      <c r="F9" s="36">
        <f t="shared" si="6"/>
        <v>0</v>
      </c>
      <c r="G9" s="36">
        <f t="shared" si="7"/>
        <v>0</v>
      </c>
      <c r="H9" s="36">
        <f t="shared" si="8"/>
        <v>0</v>
      </c>
      <c r="I9" s="37">
        <f t="shared" si="9"/>
        <v>0</v>
      </c>
      <c r="J9" s="37">
        <f t="shared" si="10"/>
        <v>0</v>
      </c>
      <c r="K9" s="38"/>
      <c r="L9" s="38"/>
      <c r="M9" s="38"/>
      <c r="N9" s="38">
        <f t="shared" si="11"/>
        <v>0</v>
      </c>
      <c r="O9" s="38"/>
      <c r="P9" s="38"/>
      <c r="Q9" s="38"/>
      <c r="R9" s="39"/>
      <c r="S9" t="s">
        <v>55</v>
      </c>
      <c r="T9" s="33">
        <v>0.5</v>
      </c>
      <c r="V9" t="s">
        <v>56</v>
      </c>
      <c r="W9" s="33">
        <v>0.2</v>
      </c>
    </row>
    <row r="10" spans="1:23" ht="16.5">
      <c r="A10" s="35">
        <v>0</v>
      </c>
      <c r="B10" s="35">
        <v>0</v>
      </c>
      <c r="C10" s="35">
        <v>0</v>
      </c>
      <c r="D10" s="35">
        <v>0</v>
      </c>
      <c r="E10" s="36">
        <f t="shared" si="5"/>
        <v>0</v>
      </c>
      <c r="F10" s="36">
        <f t="shared" si="6"/>
        <v>0</v>
      </c>
      <c r="G10" s="36">
        <f t="shared" si="7"/>
        <v>0</v>
      </c>
      <c r="H10" s="36">
        <f t="shared" si="8"/>
        <v>0</v>
      </c>
      <c r="I10" s="37">
        <f t="shared" si="9"/>
        <v>0</v>
      </c>
      <c r="J10" s="37">
        <f t="shared" si="10"/>
        <v>0</v>
      </c>
      <c r="K10" s="38"/>
      <c r="L10" s="38"/>
      <c r="M10" s="38"/>
      <c r="N10" s="38">
        <f t="shared" si="11"/>
        <v>0</v>
      </c>
      <c r="O10" s="38"/>
      <c r="P10" s="38"/>
      <c r="Q10" s="38"/>
      <c r="R10" s="39"/>
      <c r="S10" t="s">
        <v>57</v>
      </c>
      <c r="T10" s="33">
        <v>0.4</v>
      </c>
    </row>
    <row r="11" spans="1:23" ht="16.5">
      <c r="A11" s="35">
        <v>0</v>
      </c>
      <c r="B11" s="35">
        <v>0</v>
      </c>
      <c r="C11" s="35">
        <v>0</v>
      </c>
      <c r="D11" s="35">
        <v>0</v>
      </c>
      <c r="E11" s="36">
        <f t="shared" si="5"/>
        <v>0</v>
      </c>
      <c r="F11" s="36">
        <f t="shared" si="6"/>
        <v>0</v>
      </c>
      <c r="G11" s="36">
        <f t="shared" si="7"/>
        <v>0</v>
      </c>
      <c r="H11" s="36">
        <f t="shared" si="8"/>
        <v>0</v>
      </c>
      <c r="I11" s="37">
        <f t="shared" si="9"/>
        <v>0</v>
      </c>
      <c r="J11" s="37">
        <f t="shared" si="10"/>
        <v>0</v>
      </c>
      <c r="K11" s="38"/>
      <c r="L11" s="38"/>
      <c r="M11" s="38"/>
      <c r="N11" s="38">
        <f t="shared" si="11"/>
        <v>0</v>
      </c>
      <c r="O11" s="38"/>
      <c r="P11" s="38"/>
      <c r="Q11" s="38"/>
      <c r="R11" s="39"/>
      <c r="T11" s="33"/>
    </row>
    <row r="12" spans="1:23" ht="16.5">
      <c r="A12" s="35">
        <v>0</v>
      </c>
      <c r="B12" s="35">
        <v>0</v>
      </c>
      <c r="C12" s="35">
        <v>0</v>
      </c>
      <c r="D12" s="35">
        <v>0</v>
      </c>
      <c r="E12" s="36">
        <f t="shared" si="5"/>
        <v>0</v>
      </c>
      <c r="F12" s="36">
        <f t="shared" si="6"/>
        <v>0</v>
      </c>
      <c r="G12" s="36">
        <f t="shared" si="7"/>
        <v>0</v>
      </c>
      <c r="H12" s="36">
        <f t="shared" si="8"/>
        <v>0</v>
      </c>
      <c r="I12" s="43">
        <f t="shared" si="9"/>
        <v>0</v>
      </c>
      <c r="J12" s="37">
        <f>J11+I12</f>
        <v>0</v>
      </c>
      <c r="K12" s="38"/>
      <c r="L12" s="38"/>
      <c r="M12" s="38"/>
      <c r="N12" s="38">
        <f t="shared" si="11"/>
        <v>0</v>
      </c>
      <c r="O12" s="38"/>
      <c r="P12" s="38"/>
      <c r="Q12" s="38"/>
      <c r="R12" s="39"/>
      <c r="S12" t="s">
        <v>58</v>
      </c>
      <c r="T12" s="33">
        <v>0.3</v>
      </c>
    </row>
    <row r="13" spans="1:23" ht="16.5">
      <c r="A13" s="35">
        <v>0</v>
      </c>
      <c r="B13" s="35">
        <v>0</v>
      </c>
      <c r="C13" s="35">
        <v>0</v>
      </c>
      <c r="D13" s="35">
        <v>0</v>
      </c>
      <c r="E13" s="36">
        <f t="shared" si="5"/>
        <v>0</v>
      </c>
      <c r="F13" s="36">
        <f t="shared" si="6"/>
        <v>0</v>
      </c>
      <c r="G13" s="36">
        <f t="shared" si="7"/>
        <v>0</v>
      </c>
      <c r="H13" s="36">
        <f t="shared" si="8"/>
        <v>0</v>
      </c>
      <c r="I13" s="37">
        <f t="shared" si="9"/>
        <v>0</v>
      </c>
      <c r="J13" s="37">
        <f t="shared" si="10"/>
        <v>0</v>
      </c>
      <c r="K13" s="38"/>
      <c r="L13" s="38"/>
      <c r="M13" s="38"/>
      <c r="N13" s="38">
        <f t="shared" si="11"/>
        <v>0</v>
      </c>
      <c r="O13" s="38"/>
      <c r="P13" s="38"/>
      <c r="Q13" s="38"/>
      <c r="R13" s="39"/>
    </row>
    <row r="14" spans="1:23" ht="16.5">
      <c r="A14" s="35">
        <v>0</v>
      </c>
      <c r="B14" s="35">
        <v>0</v>
      </c>
      <c r="C14" s="35">
        <v>0</v>
      </c>
      <c r="D14" s="35">
        <v>0</v>
      </c>
      <c r="E14" s="36">
        <f t="shared" si="5"/>
        <v>0</v>
      </c>
      <c r="F14" s="36">
        <f t="shared" si="6"/>
        <v>0</v>
      </c>
      <c r="G14" s="36">
        <f t="shared" si="7"/>
        <v>0</v>
      </c>
      <c r="H14" s="36">
        <f t="shared" si="8"/>
        <v>0</v>
      </c>
      <c r="I14" s="37">
        <f t="shared" si="9"/>
        <v>0</v>
      </c>
      <c r="J14" s="37">
        <f t="shared" si="10"/>
        <v>0</v>
      </c>
      <c r="K14" s="38"/>
      <c r="L14" s="38"/>
      <c r="M14" s="38"/>
      <c r="N14" s="44"/>
      <c r="O14" s="38"/>
      <c r="P14" s="38"/>
      <c r="Q14" s="38"/>
      <c r="R14" s="39"/>
    </row>
    <row r="15" spans="1:23" ht="16.5">
      <c r="A15" s="35">
        <v>0</v>
      </c>
      <c r="B15" s="35">
        <v>0</v>
      </c>
      <c r="C15" s="35">
        <v>0</v>
      </c>
      <c r="D15" s="35">
        <v>0</v>
      </c>
      <c r="E15" s="45">
        <f t="shared" si="5"/>
        <v>0</v>
      </c>
      <c r="F15" s="45">
        <f t="shared" si="6"/>
        <v>0</v>
      </c>
      <c r="G15" s="45">
        <f t="shared" si="7"/>
        <v>0</v>
      </c>
      <c r="H15" s="45">
        <f t="shared" si="8"/>
        <v>0</v>
      </c>
      <c r="I15" s="43">
        <f t="shared" si="9"/>
        <v>0</v>
      </c>
      <c r="J15" s="37">
        <f t="shared" si="10"/>
        <v>0</v>
      </c>
      <c r="K15" s="38"/>
      <c r="L15" s="38"/>
      <c r="M15" s="38"/>
      <c r="N15" s="38">
        <f>L15*M15</f>
        <v>0</v>
      </c>
      <c r="O15" s="38"/>
      <c r="P15" s="38"/>
      <c r="Q15" s="38"/>
      <c r="R15" s="39"/>
    </row>
    <row r="16" spans="1:23" ht="16.5">
      <c r="A16" s="35">
        <v>0</v>
      </c>
      <c r="B16" s="35">
        <v>0</v>
      </c>
      <c r="C16" s="35">
        <v>0</v>
      </c>
      <c r="D16" s="35">
        <v>0</v>
      </c>
      <c r="E16" s="36">
        <f>B16/12</f>
        <v>0</v>
      </c>
      <c r="F16" s="36">
        <f>D16/12</f>
        <v>0</v>
      </c>
      <c r="G16" s="36">
        <f>A16+E16</f>
        <v>0</v>
      </c>
      <c r="H16" s="36">
        <f>C16+F16</f>
        <v>0</v>
      </c>
      <c r="I16" s="37">
        <f t="shared" si="9"/>
        <v>0</v>
      </c>
      <c r="J16" s="37">
        <f t="shared" si="10"/>
        <v>0</v>
      </c>
      <c r="K16" s="38"/>
      <c r="L16" s="38"/>
      <c r="M16" s="38"/>
      <c r="N16" s="38">
        <f t="shared" si="11"/>
        <v>0</v>
      </c>
      <c r="O16" s="38"/>
      <c r="P16" s="38"/>
      <c r="Q16" s="38"/>
      <c r="R16" s="39"/>
    </row>
    <row r="17" spans="1:21" ht="16.5">
      <c r="A17" s="35">
        <v>0</v>
      </c>
      <c r="B17" s="35">
        <v>0</v>
      </c>
      <c r="C17" s="35">
        <v>0</v>
      </c>
      <c r="D17" s="35">
        <v>0</v>
      </c>
      <c r="E17" s="36">
        <f>B17/12</f>
        <v>0</v>
      </c>
      <c r="F17" s="36">
        <f>D17/12</f>
        <v>0</v>
      </c>
      <c r="G17" s="36">
        <f>A17+E17</f>
        <v>0</v>
      </c>
      <c r="H17" s="36">
        <f>C17+F17</f>
        <v>0</v>
      </c>
      <c r="I17" s="37">
        <f t="shared" si="9"/>
        <v>0</v>
      </c>
      <c r="J17" s="37">
        <f t="shared" si="10"/>
        <v>0</v>
      </c>
      <c r="K17" s="38"/>
      <c r="L17" s="38"/>
      <c r="M17" s="38"/>
      <c r="N17" s="38">
        <f t="shared" si="11"/>
        <v>0</v>
      </c>
      <c r="O17" s="38"/>
      <c r="P17" s="38"/>
      <c r="Q17" s="38"/>
      <c r="R17" s="39"/>
    </row>
    <row r="18" spans="1:21" ht="16.5">
      <c r="A18" s="35">
        <v>0</v>
      </c>
      <c r="B18" s="35">
        <v>0</v>
      </c>
      <c r="C18" s="35">
        <v>0</v>
      </c>
      <c r="D18" s="35">
        <v>0</v>
      </c>
      <c r="E18" s="45">
        <f>B18/12</f>
        <v>0</v>
      </c>
      <c r="F18" s="45">
        <f>D18/12</f>
        <v>0</v>
      </c>
      <c r="G18" s="45">
        <f>A18+E18</f>
        <v>0</v>
      </c>
      <c r="H18" s="45">
        <f>C18+F18</f>
        <v>0</v>
      </c>
      <c r="I18" s="43">
        <f>G18*H18</f>
        <v>0</v>
      </c>
      <c r="J18" s="37">
        <f t="shared" si="10"/>
        <v>0</v>
      </c>
      <c r="K18" s="38"/>
      <c r="L18" s="38"/>
      <c r="M18" s="38"/>
      <c r="N18" s="38">
        <f t="shared" si="11"/>
        <v>0</v>
      </c>
      <c r="O18" s="38"/>
      <c r="P18" s="38"/>
      <c r="Q18" s="38"/>
      <c r="R18" s="39"/>
    </row>
    <row r="19" spans="1:21" ht="16.5">
      <c r="A19" s="35">
        <v>0</v>
      </c>
      <c r="B19" s="35">
        <v>0</v>
      </c>
      <c r="C19" s="35">
        <v>0</v>
      </c>
      <c r="D19" s="35">
        <v>0</v>
      </c>
      <c r="E19" s="45">
        <f t="shared" si="5"/>
        <v>0</v>
      </c>
      <c r="F19" s="45">
        <f t="shared" si="6"/>
        <v>0</v>
      </c>
      <c r="G19" s="45">
        <f t="shared" si="7"/>
        <v>0</v>
      </c>
      <c r="H19" s="45">
        <f t="shared" si="8"/>
        <v>0</v>
      </c>
      <c r="I19" s="43">
        <f t="shared" si="9"/>
        <v>0</v>
      </c>
      <c r="J19" s="37">
        <f t="shared" si="10"/>
        <v>0</v>
      </c>
      <c r="K19" s="38"/>
      <c r="L19" s="38"/>
      <c r="M19" s="38"/>
      <c r="N19" s="44">
        <f>SUM(N15:N18)</f>
        <v>0</v>
      </c>
      <c r="O19" s="38"/>
      <c r="P19" s="38"/>
      <c r="Q19" s="38"/>
      <c r="R19" s="39"/>
    </row>
    <row r="20" spans="1:21" ht="16.5">
      <c r="A20" s="35">
        <v>0</v>
      </c>
      <c r="B20" s="35">
        <v>0</v>
      </c>
      <c r="C20" s="35">
        <v>0</v>
      </c>
      <c r="D20" s="35">
        <v>0</v>
      </c>
      <c r="E20" s="45">
        <f>B20/12</f>
        <v>0</v>
      </c>
      <c r="F20" s="45">
        <f>D20/12</f>
        <v>0</v>
      </c>
      <c r="G20" s="45">
        <f>A20+E20</f>
        <v>0</v>
      </c>
      <c r="H20" s="45">
        <f>C20+F20</f>
        <v>0</v>
      </c>
      <c r="I20" s="43">
        <f>G20*H20</f>
        <v>0</v>
      </c>
      <c r="J20" s="37">
        <f>J19+I20</f>
        <v>0</v>
      </c>
      <c r="K20" s="38"/>
      <c r="L20" s="38"/>
      <c r="M20" s="38"/>
      <c r="N20" s="38"/>
      <c r="O20" s="38"/>
      <c r="P20" s="46"/>
      <c r="Q20" s="46"/>
      <c r="R20" s="39"/>
    </row>
    <row r="21" spans="1:21" ht="16.5">
      <c r="A21" s="35">
        <v>0</v>
      </c>
      <c r="B21" s="35">
        <v>0</v>
      </c>
      <c r="C21" s="35">
        <v>0</v>
      </c>
      <c r="D21" s="35">
        <v>0</v>
      </c>
      <c r="E21" s="45">
        <f t="shared" si="5"/>
        <v>0</v>
      </c>
      <c r="F21" s="45">
        <f t="shared" si="6"/>
        <v>0</v>
      </c>
      <c r="G21" s="45">
        <f t="shared" si="7"/>
        <v>0</v>
      </c>
      <c r="H21" s="45">
        <f t="shared" si="8"/>
        <v>0</v>
      </c>
      <c r="I21" s="43">
        <f t="shared" si="9"/>
        <v>0</v>
      </c>
      <c r="J21" s="37">
        <f t="shared" si="10"/>
        <v>0</v>
      </c>
      <c r="K21" s="38"/>
      <c r="L21" s="38"/>
      <c r="M21" s="38"/>
      <c r="N21" s="47"/>
      <c r="O21" s="38"/>
      <c r="P21" s="38"/>
      <c r="Q21" s="38"/>
      <c r="R21" s="39"/>
      <c r="S21" s="8"/>
      <c r="U21" s="2"/>
    </row>
    <row r="22" spans="1:21" ht="16.5">
      <c r="A22" s="35">
        <v>0</v>
      </c>
      <c r="B22" s="35">
        <v>0</v>
      </c>
      <c r="C22" s="35">
        <v>0</v>
      </c>
      <c r="D22" s="35">
        <v>0</v>
      </c>
      <c r="E22" s="45">
        <f t="shared" si="5"/>
        <v>0</v>
      </c>
      <c r="F22" s="45">
        <f t="shared" si="6"/>
        <v>0</v>
      </c>
      <c r="G22" s="45">
        <f t="shared" si="7"/>
        <v>0</v>
      </c>
      <c r="H22" s="45">
        <f t="shared" si="8"/>
        <v>0</v>
      </c>
      <c r="I22" s="43">
        <f t="shared" si="9"/>
        <v>0</v>
      </c>
      <c r="J22" s="37">
        <f t="shared" si="10"/>
        <v>0</v>
      </c>
      <c r="K22" s="38"/>
      <c r="L22" s="38"/>
      <c r="M22" s="38"/>
      <c r="N22" s="39"/>
      <c r="O22" s="38"/>
      <c r="P22" s="38"/>
      <c r="Q22" s="38"/>
      <c r="R22" s="39"/>
    </row>
    <row r="23" spans="1:21" ht="16.5">
      <c r="A23" s="35">
        <v>0</v>
      </c>
      <c r="B23" s="35">
        <v>0</v>
      </c>
      <c r="C23" s="35">
        <v>0</v>
      </c>
      <c r="D23" s="35">
        <v>0</v>
      </c>
      <c r="E23" s="45">
        <f t="shared" si="5"/>
        <v>0</v>
      </c>
      <c r="F23" s="45">
        <f t="shared" si="5"/>
        <v>0</v>
      </c>
      <c r="G23" s="45">
        <f t="shared" si="5"/>
        <v>0</v>
      </c>
      <c r="H23" s="45">
        <f t="shared" si="5"/>
        <v>0</v>
      </c>
      <c r="I23" s="45">
        <f t="shared" si="5"/>
        <v>0</v>
      </c>
      <c r="J23" s="37">
        <f t="shared" si="10"/>
        <v>0</v>
      </c>
      <c r="K23" s="38" t="s">
        <v>90</v>
      </c>
      <c r="L23" s="38" t="s">
        <v>91</v>
      </c>
      <c r="M23" s="38"/>
      <c r="N23" s="39"/>
      <c r="O23" s="38"/>
      <c r="P23" s="38" t="s">
        <v>93</v>
      </c>
      <c r="Q23" s="38"/>
      <c r="R23" s="39"/>
    </row>
    <row r="24" spans="1:21" ht="16.5">
      <c r="A24" s="35">
        <v>0</v>
      </c>
      <c r="B24" s="35">
        <v>0</v>
      </c>
      <c r="C24" s="35">
        <v>0</v>
      </c>
      <c r="D24" s="35">
        <v>0</v>
      </c>
      <c r="E24" s="45">
        <f t="shared" ref="E24:I30" si="12">B24/12</f>
        <v>0</v>
      </c>
      <c r="F24" s="45">
        <f t="shared" si="12"/>
        <v>0</v>
      </c>
      <c r="G24" s="45">
        <f t="shared" si="12"/>
        <v>0</v>
      </c>
      <c r="H24" s="45">
        <f t="shared" si="12"/>
        <v>0</v>
      </c>
      <c r="I24" s="45">
        <f t="shared" si="12"/>
        <v>0</v>
      </c>
      <c r="J24" s="37">
        <f t="shared" si="10"/>
        <v>0</v>
      </c>
      <c r="K24" s="38"/>
      <c r="L24" s="38"/>
      <c r="M24" s="38"/>
      <c r="N24" s="47" t="s">
        <v>89</v>
      </c>
      <c r="O24" s="44"/>
      <c r="P24" s="38"/>
      <c r="Q24" s="38"/>
      <c r="R24" s="47" t="s">
        <v>89</v>
      </c>
    </row>
    <row r="25" spans="1:21" ht="16.5">
      <c r="A25" s="35">
        <v>0</v>
      </c>
      <c r="B25" s="35">
        <v>0</v>
      </c>
      <c r="C25" s="35">
        <v>0</v>
      </c>
      <c r="D25" s="35">
        <v>0</v>
      </c>
      <c r="E25" s="45">
        <f t="shared" si="12"/>
        <v>0</v>
      </c>
      <c r="F25" s="45">
        <f t="shared" si="12"/>
        <v>0</v>
      </c>
      <c r="G25" s="45">
        <f t="shared" si="12"/>
        <v>0</v>
      </c>
      <c r="H25" s="45">
        <f t="shared" si="12"/>
        <v>0</v>
      </c>
      <c r="I25" s="45">
        <f t="shared" si="12"/>
        <v>0</v>
      </c>
      <c r="J25" s="37">
        <f t="shared" si="10"/>
        <v>0</v>
      </c>
      <c r="K25" s="38"/>
      <c r="L25" s="38"/>
      <c r="M25" s="48"/>
      <c r="N25" s="38"/>
      <c r="O25" s="38"/>
      <c r="P25" s="38"/>
      <c r="Q25" s="38"/>
      <c r="R25" s="38"/>
    </row>
    <row r="26" spans="1:21" ht="16.5">
      <c r="A26" s="35">
        <v>0</v>
      </c>
      <c r="B26" s="35">
        <v>0</v>
      </c>
      <c r="C26" s="35">
        <v>0</v>
      </c>
      <c r="D26" s="35">
        <v>0</v>
      </c>
      <c r="E26" s="45">
        <f t="shared" si="12"/>
        <v>0</v>
      </c>
      <c r="F26" s="45">
        <f t="shared" si="12"/>
        <v>0</v>
      </c>
      <c r="G26" s="45">
        <f t="shared" si="12"/>
        <v>0</v>
      </c>
      <c r="H26" s="45">
        <f t="shared" si="12"/>
        <v>0</v>
      </c>
      <c r="I26" s="45">
        <f t="shared" si="12"/>
        <v>0</v>
      </c>
      <c r="J26" s="37">
        <f t="shared" si="10"/>
        <v>0</v>
      </c>
      <c r="K26" s="38"/>
      <c r="L26" s="38"/>
      <c r="M26" s="48"/>
      <c r="N26" s="38"/>
      <c r="O26" s="38"/>
      <c r="P26" s="38" t="s">
        <v>75</v>
      </c>
      <c r="Q26" s="52">
        <v>0.1</v>
      </c>
      <c r="R26" s="38"/>
    </row>
    <row r="27" spans="1:21" ht="16.5">
      <c r="A27" s="35">
        <v>0</v>
      </c>
      <c r="B27" s="35">
        <v>0</v>
      </c>
      <c r="C27" s="35">
        <v>0</v>
      </c>
      <c r="D27" s="35">
        <v>0</v>
      </c>
      <c r="E27" s="45">
        <f t="shared" si="12"/>
        <v>0</v>
      </c>
      <c r="F27" s="45">
        <f t="shared" si="12"/>
        <v>0</v>
      </c>
      <c r="G27" s="45">
        <f t="shared" si="12"/>
        <v>0</v>
      </c>
      <c r="H27" s="45">
        <f t="shared" si="12"/>
        <v>0</v>
      </c>
      <c r="I27" s="45">
        <f t="shared" si="12"/>
        <v>0</v>
      </c>
      <c r="J27" s="37">
        <f t="shared" si="10"/>
        <v>0</v>
      </c>
      <c r="K27" s="38"/>
      <c r="L27" s="38"/>
      <c r="M27" s="38"/>
      <c r="N27" s="38"/>
      <c r="O27" s="38"/>
      <c r="P27" s="38"/>
      <c r="Q27" s="38"/>
      <c r="R27" s="38"/>
    </row>
    <row r="28" spans="1:21" ht="16.5">
      <c r="A28" s="35">
        <v>0</v>
      </c>
      <c r="B28" s="35">
        <v>0</v>
      </c>
      <c r="C28" s="35">
        <v>0</v>
      </c>
      <c r="D28" s="35">
        <v>0</v>
      </c>
      <c r="E28" s="45">
        <f t="shared" si="12"/>
        <v>0</v>
      </c>
      <c r="F28" s="45">
        <f t="shared" si="12"/>
        <v>0</v>
      </c>
      <c r="G28" s="45">
        <f t="shared" si="12"/>
        <v>0</v>
      </c>
      <c r="H28" s="45">
        <f t="shared" si="12"/>
        <v>0</v>
      </c>
      <c r="I28" s="45">
        <f t="shared" si="12"/>
        <v>0</v>
      </c>
      <c r="J28" s="37">
        <f t="shared" si="10"/>
        <v>0</v>
      </c>
      <c r="K28" s="38"/>
      <c r="L28" s="38"/>
      <c r="M28" s="38"/>
      <c r="N28" s="38" t="s">
        <v>92</v>
      </c>
      <c r="O28" s="47" t="s">
        <v>89</v>
      </c>
      <c r="P28" s="38"/>
      <c r="Q28" s="38"/>
      <c r="R28" s="38"/>
    </row>
    <row r="29" spans="1:21" ht="16.5">
      <c r="A29" s="35">
        <v>0</v>
      </c>
      <c r="B29" s="35">
        <v>0</v>
      </c>
      <c r="C29" s="35">
        <v>0</v>
      </c>
      <c r="D29" s="35">
        <v>0</v>
      </c>
      <c r="E29" s="45">
        <f t="shared" si="12"/>
        <v>0</v>
      </c>
      <c r="F29" s="45">
        <f t="shared" si="6"/>
        <v>0</v>
      </c>
      <c r="G29" s="45">
        <f t="shared" si="7"/>
        <v>0</v>
      </c>
      <c r="H29" s="45">
        <f t="shared" si="8"/>
        <v>0</v>
      </c>
      <c r="I29" s="43">
        <f t="shared" ref="I29:I30" si="13">G29*H29</f>
        <v>0</v>
      </c>
      <c r="J29" s="37">
        <f t="shared" si="10"/>
        <v>0</v>
      </c>
      <c r="K29" s="38"/>
      <c r="L29" s="38"/>
      <c r="M29" s="38"/>
      <c r="N29" s="38"/>
      <c r="O29" s="38">
        <f>MROUND(N29*10.764,1)</f>
        <v>0</v>
      </c>
      <c r="P29" s="49"/>
      <c r="Q29" s="49"/>
      <c r="R29" s="38"/>
    </row>
    <row r="30" spans="1:21" ht="16.5">
      <c r="A30" s="35">
        <v>0</v>
      </c>
      <c r="B30" s="35">
        <v>0</v>
      </c>
      <c r="C30" s="35">
        <v>0</v>
      </c>
      <c r="D30" s="35">
        <v>0</v>
      </c>
      <c r="E30" s="45">
        <f t="shared" si="12"/>
        <v>0</v>
      </c>
      <c r="F30" s="45">
        <f t="shared" si="6"/>
        <v>0</v>
      </c>
      <c r="G30" s="45">
        <f t="shared" si="7"/>
        <v>0</v>
      </c>
      <c r="H30" s="45">
        <f t="shared" si="8"/>
        <v>0</v>
      </c>
      <c r="I30" s="43">
        <f t="shared" si="13"/>
        <v>0</v>
      </c>
      <c r="J30" s="37">
        <f t="shared" si="10"/>
        <v>0</v>
      </c>
      <c r="K30" s="38"/>
      <c r="L30" s="38"/>
      <c r="M30" s="38"/>
      <c r="N30" s="38"/>
      <c r="O30" s="38"/>
      <c r="P30" s="50"/>
      <c r="Q30" s="50"/>
      <c r="R30" s="38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1"/>
      <c r="Q33" s="51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workbookViewId="0">
      <selection activeCell="F12" sqref="F12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5" customWidth="1"/>
    <col min="4" max="4" width="15.5703125" style="15" bestFit="1" customWidth="1"/>
    <col min="5" max="5" width="14.28515625" bestFit="1" customWidth="1"/>
    <col min="6" max="6" width="11.5703125" bestFit="1" customWidth="1"/>
    <col min="9" max="9" width="12.5703125" bestFit="1" customWidth="1"/>
  </cols>
  <sheetData>
    <row r="1" spans="1:12">
      <c r="A1" s="11"/>
      <c r="B1" s="12"/>
      <c r="C1" s="13"/>
      <c r="D1" s="115"/>
      <c r="E1" s="74"/>
      <c r="F1" s="74"/>
      <c r="G1" s="74"/>
    </row>
    <row r="2" spans="1:12">
      <c r="A2" s="14"/>
      <c r="D2" s="115"/>
      <c r="E2" s="74"/>
      <c r="F2" s="74"/>
      <c r="G2" s="74"/>
    </row>
    <row r="3" spans="1:12">
      <c r="A3" s="14" t="s">
        <v>13</v>
      </c>
      <c r="B3" s="16"/>
      <c r="C3" s="17">
        <v>6300</v>
      </c>
      <c r="D3" s="18" t="s">
        <v>94</v>
      </c>
      <c r="F3" s="74"/>
      <c r="G3" s="74"/>
      <c r="H3" s="74"/>
      <c r="I3" s="74"/>
    </row>
    <row r="4" spans="1:12" ht="30">
      <c r="A4" s="19" t="s">
        <v>14</v>
      </c>
      <c r="B4" s="16"/>
      <c r="C4" s="17">
        <v>2000</v>
      </c>
      <c r="D4" s="20"/>
      <c r="F4" s="74"/>
      <c r="G4" s="74"/>
      <c r="H4" s="74"/>
      <c r="I4" s="74"/>
    </row>
    <row r="5" spans="1:12" ht="16.5">
      <c r="A5" s="14" t="s">
        <v>15</v>
      </c>
      <c r="B5" s="16"/>
      <c r="C5" s="17">
        <f>C3-C4</f>
        <v>4300</v>
      </c>
      <c r="D5" s="20"/>
      <c r="F5" s="74"/>
      <c r="G5" s="74"/>
      <c r="H5" s="114"/>
      <c r="I5" s="74"/>
    </row>
    <row r="6" spans="1:12">
      <c r="A6" s="14" t="s">
        <v>16</v>
      </c>
      <c r="B6" s="16"/>
      <c r="C6" s="17">
        <f>C4</f>
        <v>2000</v>
      </c>
      <c r="D6" s="20"/>
      <c r="F6" s="74"/>
      <c r="G6" s="74"/>
    </row>
    <row r="7" spans="1:12">
      <c r="A7" s="14" t="s">
        <v>17</v>
      </c>
      <c r="B7" s="21"/>
      <c r="C7" s="22">
        <v>0</v>
      </c>
      <c r="D7" s="22"/>
      <c r="F7" s="74"/>
      <c r="G7" s="74"/>
    </row>
    <row r="8" spans="1:12">
      <c r="A8" s="14" t="s">
        <v>18</v>
      </c>
      <c r="B8" s="21"/>
      <c r="C8" s="22">
        <f>C9-C7</f>
        <v>60</v>
      </c>
      <c r="D8" s="22"/>
      <c r="F8" s="74"/>
      <c r="G8" s="74"/>
      <c r="L8" s="71"/>
    </row>
    <row r="9" spans="1:12">
      <c r="A9" s="14" t="s">
        <v>19</v>
      </c>
      <c r="B9" s="21"/>
      <c r="C9" s="22">
        <v>60</v>
      </c>
      <c r="D9" s="22"/>
      <c r="F9" s="74"/>
      <c r="G9" s="74"/>
      <c r="L9" s="71"/>
    </row>
    <row r="10" spans="1:12" ht="30">
      <c r="A10" s="19" t="s">
        <v>20</v>
      </c>
      <c r="B10" s="21"/>
      <c r="C10" s="22">
        <f>90*C7/C9</f>
        <v>0</v>
      </c>
      <c r="D10" s="22"/>
      <c r="F10" s="74"/>
      <c r="G10" s="74"/>
      <c r="L10" s="71"/>
    </row>
    <row r="11" spans="1:12">
      <c r="A11" s="14"/>
      <c r="B11" s="23"/>
      <c r="C11" s="24">
        <f>C10%</f>
        <v>0</v>
      </c>
      <c r="D11" s="24"/>
      <c r="F11" s="74"/>
      <c r="G11" s="74"/>
      <c r="L11" s="71"/>
    </row>
    <row r="12" spans="1:12">
      <c r="A12" s="14" t="s">
        <v>21</v>
      </c>
      <c r="B12" s="16"/>
      <c r="C12" s="17">
        <f>C6*C11</f>
        <v>0</v>
      </c>
      <c r="D12" s="20"/>
      <c r="F12" s="74"/>
      <c r="G12" s="74"/>
      <c r="L12" s="71"/>
    </row>
    <row r="13" spans="1:12">
      <c r="A13" s="14" t="s">
        <v>22</v>
      </c>
      <c r="B13" s="16"/>
      <c r="C13" s="17">
        <f>C6-C12</f>
        <v>2000</v>
      </c>
      <c r="D13" s="20"/>
      <c r="F13" s="74"/>
      <c r="G13" s="74"/>
      <c r="L13" s="71"/>
    </row>
    <row r="14" spans="1:12">
      <c r="A14" s="14" t="s">
        <v>15</v>
      </c>
      <c r="B14" s="16"/>
      <c r="C14" s="17">
        <f>C5</f>
        <v>4300</v>
      </c>
      <c r="D14" s="20"/>
      <c r="F14" s="74"/>
      <c r="G14" s="74"/>
      <c r="L14" s="71"/>
    </row>
    <row r="15" spans="1:12">
      <c r="B15" s="16"/>
      <c r="C15" s="17"/>
      <c r="D15" s="20"/>
      <c r="F15" s="74"/>
      <c r="G15" s="74"/>
      <c r="I15" s="58"/>
      <c r="L15" s="71"/>
    </row>
    <row r="16" spans="1:12">
      <c r="A16" s="25" t="s">
        <v>23</v>
      </c>
      <c r="B16" s="26"/>
      <c r="C16" s="18">
        <f>C14+C13</f>
        <v>6300</v>
      </c>
      <c r="D16" s="18"/>
      <c r="E16" s="58"/>
      <c r="F16" s="74"/>
      <c r="G16" s="74"/>
      <c r="L16" s="71"/>
    </row>
    <row r="17" spans="1:12">
      <c r="B17" s="21"/>
      <c r="C17" s="22"/>
      <c r="D17" s="22"/>
      <c r="F17" s="74"/>
      <c r="G17" s="74"/>
      <c r="L17" s="71"/>
    </row>
    <row r="18" spans="1:12" ht="16.5">
      <c r="A18" s="25" t="s">
        <v>95</v>
      </c>
      <c r="B18" s="7"/>
      <c r="C18" s="72">
        <v>321</v>
      </c>
      <c r="D18" s="72"/>
      <c r="E18" s="73"/>
      <c r="F18" s="74"/>
      <c r="G18" s="74"/>
    </row>
    <row r="19" spans="1:12">
      <c r="A19" s="14"/>
      <c r="B19" s="6"/>
      <c r="C19" s="27">
        <f>C18*C16</f>
        <v>2022300</v>
      </c>
      <c r="D19" s="74" t="s">
        <v>68</v>
      </c>
      <c r="E19" s="27"/>
      <c r="F19" s="74" t="s">
        <v>68</v>
      </c>
      <c r="G19" s="74"/>
    </row>
    <row r="20" spans="1:12">
      <c r="A20" s="14"/>
      <c r="B20" s="58">
        <f>C20*90%</f>
        <v>1729066.5</v>
      </c>
      <c r="C20" s="28">
        <f>C19*95%</f>
        <v>1921185</v>
      </c>
      <c r="D20" s="74" t="s">
        <v>24</v>
      </c>
      <c r="E20" s="28"/>
      <c r="F20" s="74" t="s">
        <v>24</v>
      </c>
      <c r="G20" s="74"/>
    </row>
    <row r="21" spans="1:12">
      <c r="A21" s="14"/>
      <c r="C21" s="28">
        <f>C19*80%</f>
        <v>1617840</v>
      </c>
      <c r="D21" s="74" t="s">
        <v>25</v>
      </c>
      <c r="E21" s="28"/>
      <c r="F21" s="74" t="s">
        <v>25</v>
      </c>
      <c r="G21" s="74"/>
    </row>
    <row r="22" spans="1:12">
      <c r="A22" s="14"/>
      <c r="F22" s="74"/>
      <c r="G22" s="74"/>
    </row>
    <row r="23" spans="1:12">
      <c r="A23" s="29" t="s">
        <v>26</v>
      </c>
      <c r="B23" s="30"/>
      <c r="C23" s="31">
        <f>C4*C18</f>
        <v>642000</v>
      </c>
      <c r="D23" s="31">
        <f>D4*D18</f>
        <v>0</v>
      </c>
    </row>
    <row r="24" spans="1:12">
      <c r="A24" s="14" t="s">
        <v>27</v>
      </c>
    </row>
    <row r="25" spans="1:12">
      <c r="A25" s="32" t="s">
        <v>28</v>
      </c>
      <c r="B25" s="15"/>
      <c r="C25" s="28">
        <f>C19*0.025/12</f>
        <v>4213.125</v>
      </c>
      <c r="D25" s="28"/>
    </row>
    <row r="26" spans="1:12">
      <c r="C26" s="28"/>
      <c r="D26" s="28"/>
      <c r="E26" s="58">
        <f>C20*90%</f>
        <v>1729066.5</v>
      </c>
    </row>
    <row r="27" spans="1:12">
      <c r="C27" s="28"/>
      <c r="D27" s="28"/>
    </row>
    <row r="28" spans="1:12">
      <c r="C28"/>
      <c r="D28"/>
    </row>
    <row r="29" spans="1:12">
      <c r="C29"/>
      <c r="D29"/>
    </row>
    <row r="30" spans="1:12">
      <c r="C30"/>
      <c r="D30"/>
    </row>
    <row r="31" spans="1:12">
      <c r="C31"/>
      <c r="D31"/>
    </row>
    <row r="32" spans="1:12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3"/>
    </row>
    <row r="59" spans="1:1" ht="15.75">
      <c r="A59" s="34"/>
    </row>
    <row r="60" spans="1:1" ht="15.75">
      <c r="A60" s="34"/>
    </row>
    <row r="61" spans="1:1" ht="15.75">
      <c r="A61" s="34"/>
    </row>
    <row r="62" spans="1:1" ht="15.75">
      <c r="A62" s="34"/>
    </row>
    <row r="63" spans="1:1" ht="15.75">
      <c r="A63" s="34"/>
    </row>
    <row r="64" spans="1:1" ht="15.75">
      <c r="A64" s="34"/>
    </row>
    <row r="65" spans="1:1" ht="15.75">
      <c r="A65" s="34"/>
    </row>
    <row r="84" spans="3:3">
      <c r="C84" s="15">
        <f>C83*C82</f>
        <v>0</v>
      </c>
    </row>
  </sheetData>
  <pageMargins left="0.7" right="0.7" top="0.75" bottom="0.75" header="0.3" footer="0.3"/>
  <pageSetup paperSize="9" orientation="portrait" horizontalDpi="0" verticalDpi="0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1" zoomScale="85" zoomScaleNormal="85" workbookViewId="0">
      <selection activeCell="R6" sqref="R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15" si="1">Q2</f>
        <v>833.33333333333337</v>
      </c>
      <c r="C2" s="4">
        <f t="shared" ref="C2:C15" si="2">B2*1.2</f>
        <v>1000</v>
      </c>
      <c r="D2" s="4">
        <f t="shared" ref="D2:D15" si="3">C2*1.2</f>
        <v>1200</v>
      </c>
      <c r="E2" s="5">
        <f t="shared" ref="E2:E15" si="4">R2</f>
        <v>6200000</v>
      </c>
      <c r="F2" s="63">
        <f t="shared" ref="F2:F15" si="5">ROUND((E2/B2),0)</f>
        <v>7440</v>
      </c>
      <c r="G2" s="63">
        <f t="shared" ref="G2:G15" si="6">ROUND((E2/C2),0)</f>
        <v>6200</v>
      </c>
      <c r="H2" s="63">
        <f t="shared" ref="H2:H15" si="7">ROUND((E2/D2),0)</f>
        <v>5167</v>
      </c>
      <c r="I2" s="63">
        <f t="shared" ref="I2:I15" si="8">T2</f>
        <v>0</v>
      </c>
      <c r="J2" s="63">
        <f t="shared" ref="J2:J15" si="9">U2</f>
        <v>0</v>
      </c>
      <c r="K2" s="64"/>
      <c r="L2" s="64"/>
      <c r="M2" s="64"/>
      <c r="N2" s="64">
        <v>1</v>
      </c>
      <c r="O2" s="71">
        <v>1200</v>
      </c>
      <c r="P2" s="71">
        <f t="shared" ref="P2:P9" si="10">O2/1.2</f>
        <v>1000</v>
      </c>
      <c r="Q2" s="71">
        <f t="shared" ref="Q2:Q10" si="11">P2/1.2</f>
        <v>833.33333333333337</v>
      </c>
      <c r="R2" s="2">
        <v>6200000</v>
      </c>
      <c r="S2" s="2"/>
      <c r="T2" s="2"/>
      <c r="AA2" s="65"/>
    </row>
    <row r="3" spans="1:35">
      <c r="A3" s="4">
        <f t="shared" si="0"/>
        <v>2</v>
      </c>
      <c r="B3" s="4">
        <f t="shared" si="1"/>
        <v>607.63888888888903</v>
      </c>
      <c r="C3" s="4">
        <f t="shared" si="2"/>
        <v>729.16666666666686</v>
      </c>
      <c r="D3" s="4">
        <f t="shared" si="3"/>
        <v>875.00000000000023</v>
      </c>
      <c r="E3" s="5">
        <f t="shared" si="4"/>
        <v>3500000</v>
      </c>
      <c r="F3" s="63">
        <f t="shared" si="5"/>
        <v>5760</v>
      </c>
      <c r="G3" s="63">
        <f t="shared" si="6"/>
        <v>4800</v>
      </c>
      <c r="H3" s="63">
        <f t="shared" si="7"/>
        <v>4000</v>
      </c>
      <c r="I3" s="63">
        <f t="shared" si="8"/>
        <v>0</v>
      </c>
      <c r="J3" s="63">
        <f t="shared" si="9"/>
        <v>0</v>
      </c>
      <c r="K3" s="64"/>
      <c r="L3" s="64"/>
      <c r="M3" s="64"/>
      <c r="N3" s="64">
        <v>2</v>
      </c>
      <c r="O3" s="71">
        <v>875</v>
      </c>
      <c r="P3" s="71">
        <f t="shared" si="10"/>
        <v>729.16666666666674</v>
      </c>
      <c r="Q3" s="71">
        <f t="shared" si="11"/>
        <v>607.63888888888903</v>
      </c>
      <c r="R3" s="2">
        <v>3500000</v>
      </c>
      <c r="S3" s="2"/>
      <c r="T3" s="2"/>
      <c r="AE3" s="65"/>
    </row>
    <row r="4" spans="1:35">
      <c r="A4" s="4">
        <f t="shared" si="0"/>
        <v>3</v>
      </c>
      <c r="B4" s="4">
        <f t="shared" si="1"/>
        <v>500</v>
      </c>
      <c r="C4" s="4">
        <f t="shared" si="2"/>
        <v>600</v>
      </c>
      <c r="D4" s="4">
        <f t="shared" si="3"/>
        <v>720</v>
      </c>
      <c r="E4" s="5">
        <f t="shared" si="4"/>
        <v>2600000</v>
      </c>
      <c r="F4" s="63">
        <f t="shared" si="5"/>
        <v>5200</v>
      </c>
      <c r="G4" s="63">
        <f t="shared" si="6"/>
        <v>4333</v>
      </c>
      <c r="H4" s="63">
        <f t="shared" si="7"/>
        <v>3611</v>
      </c>
      <c r="I4" s="63">
        <f t="shared" si="8"/>
        <v>0</v>
      </c>
      <c r="J4" s="63">
        <f t="shared" si="9"/>
        <v>0</v>
      </c>
      <c r="K4" s="64"/>
      <c r="L4" s="64"/>
      <c r="M4" s="64"/>
      <c r="N4" s="64">
        <v>3</v>
      </c>
      <c r="O4" s="71">
        <v>0</v>
      </c>
      <c r="P4" s="71">
        <f t="shared" si="10"/>
        <v>0</v>
      </c>
      <c r="Q4" s="71">
        <v>500</v>
      </c>
      <c r="R4" s="2">
        <v>2600000</v>
      </c>
      <c r="S4" s="2"/>
      <c r="T4" s="2"/>
    </row>
    <row r="5" spans="1:35">
      <c r="A5" s="4">
        <f t="shared" si="0"/>
        <v>4</v>
      </c>
      <c r="B5" s="4">
        <f t="shared" si="1"/>
        <v>875</v>
      </c>
      <c r="C5" s="4">
        <f t="shared" si="2"/>
        <v>1050</v>
      </c>
      <c r="D5" s="4">
        <f t="shared" si="3"/>
        <v>1260</v>
      </c>
      <c r="E5" s="5">
        <f t="shared" si="4"/>
        <v>4200000</v>
      </c>
      <c r="F5" s="63">
        <f t="shared" si="5"/>
        <v>4800</v>
      </c>
      <c r="G5" s="63">
        <f t="shared" si="6"/>
        <v>4000</v>
      </c>
      <c r="H5" s="63">
        <f t="shared" si="7"/>
        <v>3333</v>
      </c>
      <c r="I5" s="63">
        <f t="shared" si="8"/>
        <v>0</v>
      </c>
      <c r="J5" s="63">
        <f t="shared" si="9"/>
        <v>0</v>
      </c>
      <c r="K5" s="64"/>
      <c r="L5" s="64"/>
      <c r="M5" s="64"/>
      <c r="N5" s="64">
        <v>4</v>
      </c>
      <c r="O5" s="71">
        <v>0</v>
      </c>
      <c r="P5" s="71">
        <v>1050</v>
      </c>
      <c r="Q5" s="71">
        <f t="shared" ref="Q4:Q9" si="12">P5/1.2</f>
        <v>875</v>
      </c>
      <c r="R5" s="2">
        <v>4200000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3" t="e">
        <f t="shared" si="5"/>
        <v>#DIV/0!</v>
      </c>
      <c r="G6" s="63" t="e">
        <f t="shared" si="6"/>
        <v>#DIV/0!</v>
      </c>
      <c r="H6" s="63" t="e">
        <f t="shared" si="7"/>
        <v>#DIV/0!</v>
      </c>
      <c r="I6" s="63">
        <f t="shared" si="8"/>
        <v>0</v>
      </c>
      <c r="J6" s="63">
        <f t="shared" si="9"/>
        <v>0</v>
      </c>
      <c r="K6" s="64"/>
      <c r="L6" s="64"/>
      <c r="M6" s="64"/>
      <c r="N6" s="64"/>
      <c r="O6" s="71">
        <v>0</v>
      </c>
      <c r="P6" s="71">
        <f t="shared" si="10"/>
        <v>0</v>
      </c>
      <c r="Q6" s="71">
        <f t="shared" si="12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4"/>
      <c r="O7" s="71">
        <v>0</v>
      </c>
      <c r="P7" s="71">
        <f t="shared" si="10"/>
        <v>0</v>
      </c>
      <c r="Q7" s="71">
        <f t="shared" si="12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0"/>
        <v>0</v>
      </c>
      <c r="Q8" s="71">
        <f t="shared" si="12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>
        <v>0</v>
      </c>
      <c r="P9" s="71">
        <f t="shared" si="10"/>
        <v>0</v>
      </c>
      <c r="Q9" s="71">
        <f t="shared" si="12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>
        <v>0</v>
      </c>
      <c r="P10" s="71">
        <f t="shared" ref="P6:P10" si="13">O10/1.2</f>
        <v>0</v>
      </c>
      <c r="Q10" s="71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4">O11/1.2</f>
        <v>0</v>
      </c>
      <c r="Q11">
        <f t="shared" ref="Q11" si="15">P11/1.2</f>
        <v>0</v>
      </c>
      <c r="R11" s="2">
        <v>0</v>
      </c>
      <c r="S11" s="2"/>
      <c r="V11" s="69"/>
      <c r="W11" s="36"/>
      <c r="X11" s="36"/>
      <c r="Y11" s="36"/>
      <c r="Z11" s="36"/>
      <c r="AA11" s="36"/>
      <c r="AB11" s="36"/>
      <c r="AC11" s="36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6">O12/1.2</f>
        <v>0</v>
      </c>
      <c r="Q12">
        <f t="shared" ref="Q12" si="17">P12/1.2</f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8">O13/1.2</f>
        <v>0</v>
      </c>
      <c r="Q13">
        <f t="shared" ref="Q13" si="19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0">O14/1.2</f>
        <v>0</v>
      </c>
      <c r="Q14">
        <f t="shared" ref="Q14:Q15" si="21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0"/>
        <v>0</v>
      </c>
      <c r="Q15">
        <f t="shared" si="21"/>
        <v>0</v>
      </c>
      <c r="R15" s="2">
        <v>0</v>
      </c>
      <c r="S15" s="2"/>
    </row>
    <row r="16" spans="1:35">
      <c r="A16" s="4">
        <f t="shared" ref="A16:A19" si="22">N16</f>
        <v>0</v>
      </c>
      <c r="B16" s="4">
        <f t="shared" ref="B16:B19" si="23">Q16</f>
        <v>0</v>
      </c>
      <c r="C16" s="4">
        <f t="shared" ref="C16:C19" si="24">B16*1.2</f>
        <v>0</v>
      </c>
      <c r="D16" s="4">
        <f t="shared" ref="D16:D19" si="25">C16*1.2</f>
        <v>0</v>
      </c>
      <c r="E16" s="5">
        <f t="shared" ref="E16:E19" si="26">R16</f>
        <v>0</v>
      </c>
      <c r="F16" s="4" t="e">
        <f t="shared" ref="F16:F19" si="27">ROUND((E16/B16),0)</f>
        <v>#DIV/0!</v>
      </c>
      <c r="G16" s="4" t="e">
        <f t="shared" ref="G16:G19" si="28">ROUND((E16/C16),0)</f>
        <v>#DIV/0!</v>
      </c>
      <c r="H16" s="4" t="e">
        <f t="shared" ref="H16:H19" si="29">ROUND((E16/D16),0)</f>
        <v>#DIV/0!</v>
      </c>
      <c r="I16" s="4">
        <f t="shared" ref="I16:J19" si="30">T16</f>
        <v>0</v>
      </c>
      <c r="J16" s="4">
        <f t="shared" si="30"/>
        <v>0</v>
      </c>
      <c r="O16">
        <v>0</v>
      </c>
      <c r="P16">
        <f t="shared" ref="P16:P17" si="31">O16/1.2</f>
        <v>0</v>
      </c>
      <c r="Q16">
        <f t="shared" ref="Q16:Q18" si="32">P16/1.2</f>
        <v>0</v>
      </c>
      <c r="R16" s="2">
        <v>0</v>
      </c>
      <c r="S16" s="2"/>
    </row>
    <row r="17" spans="1:19">
      <c r="A17" s="4">
        <f t="shared" si="22"/>
        <v>0</v>
      </c>
      <c r="B17" s="4">
        <f t="shared" si="23"/>
        <v>0</v>
      </c>
      <c r="C17" s="4">
        <f t="shared" si="24"/>
        <v>0</v>
      </c>
      <c r="D17" s="4">
        <f t="shared" si="25"/>
        <v>0</v>
      </c>
      <c r="E17" s="5">
        <f t="shared" si="26"/>
        <v>0</v>
      </c>
      <c r="F17" s="4" t="e">
        <f t="shared" si="27"/>
        <v>#DIV/0!</v>
      </c>
      <c r="G17" s="4" t="e">
        <f t="shared" si="28"/>
        <v>#DIV/0!</v>
      </c>
      <c r="H17" s="4" t="e">
        <f t="shared" si="29"/>
        <v>#DIV/0!</v>
      </c>
      <c r="I17" s="4">
        <f t="shared" si="30"/>
        <v>0</v>
      </c>
      <c r="J17" s="4">
        <f t="shared" si="30"/>
        <v>0</v>
      </c>
      <c r="O17">
        <v>0</v>
      </c>
      <c r="P17">
        <f t="shared" si="31"/>
        <v>0</v>
      </c>
      <c r="Q17">
        <f t="shared" si="32"/>
        <v>0</v>
      </c>
      <c r="R17" s="2">
        <v>0</v>
      </c>
      <c r="S17" s="2"/>
    </row>
    <row r="18" spans="1:19">
      <c r="A18" s="4">
        <f t="shared" si="22"/>
        <v>0</v>
      </c>
      <c r="B18" s="4">
        <f t="shared" si="23"/>
        <v>0</v>
      </c>
      <c r="C18" s="4">
        <f t="shared" si="24"/>
        <v>0</v>
      </c>
      <c r="D18" s="4">
        <f t="shared" si="25"/>
        <v>0</v>
      </c>
      <c r="E18" s="5">
        <f t="shared" si="26"/>
        <v>0</v>
      </c>
      <c r="F18" s="4" t="e">
        <f t="shared" si="27"/>
        <v>#DIV/0!</v>
      </c>
      <c r="G18" s="4" t="e">
        <f t="shared" si="28"/>
        <v>#DIV/0!</v>
      </c>
      <c r="H18" s="4" t="e">
        <f t="shared" si="29"/>
        <v>#DIV/0!</v>
      </c>
      <c r="I18" s="4">
        <f t="shared" si="30"/>
        <v>0</v>
      </c>
      <c r="J18" s="4">
        <f t="shared" si="30"/>
        <v>0</v>
      </c>
      <c r="O18">
        <v>0</v>
      </c>
      <c r="P18">
        <f>O18/1.2</f>
        <v>0</v>
      </c>
      <c r="Q18">
        <f t="shared" si="32"/>
        <v>0</v>
      </c>
      <c r="R18" s="2">
        <v>0</v>
      </c>
      <c r="S18" s="2"/>
    </row>
    <row r="19" spans="1:19">
      <c r="A19" s="4">
        <f t="shared" si="22"/>
        <v>0</v>
      </c>
      <c r="B19" s="4">
        <f t="shared" si="23"/>
        <v>0</v>
      </c>
      <c r="C19" s="4">
        <f t="shared" si="24"/>
        <v>0</v>
      </c>
      <c r="D19" s="4">
        <f t="shared" si="25"/>
        <v>0</v>
      </c>
      <c r="E19" s="5">
        <f t="shared" si="26"/>
        <v>0</v>
      </c>
      <c r="F19" s="4" t="e">
        <f t="shared" si="27"/>
        <v>#DIV/0!</v>
      </c>
      <c r="G19" s="4" t="e">
        <f t="shared" si="28"/>
        <v>#DIV/0!</v>
      </c>
      <c r="H19" s="4" t="e">
        <f t="shared" si="29"/>
        <v>#DIV/0!</v>
      </c>
      <c r="I19" s="4">
        <f t="shared" si="30"/>
        <v>0</v>
      </c>
      <c r="J19" s="4">
        <f t="shared" si="30"/>
        <v>0</v>
      </c>
      <c r="O19" s="71">
        <v>0</v>
      </c>
      <c r="P19" s="71">
        <f>O19/1.2</f>
        <v>0</v>
      </c>
      <c r="Q19" s="71">
        <f t="shared" ref="Q19" si="33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0"/>
    </row>
    <row r="23" spans="1:19" s="10" customFormat="1" ht="16.5">
      <c r="C23" s="10" t="s">
        <v>97</v>
      </c>
      <c r="E23" s="36"/>
      <c r="F23" s="62" t="s">
        <v>66</v>
      </c>
      <c r="G23" s="62"/>
      <c r="I23" s="10">
        <f>G23*9500</f>
        <v>0</v>
      </c>
    </row>
    <row r="24" spans="1:19" s="10" customFormat="1">
      <c r="C24" s="10" t="s">
        <v>1</v>
      </c>
      <c r="F24" s="62" t="s">
        <v>69</v>
      </c>
      <c r="G24" s="62"/>
    </row>
    <row r="25" spans="1:19" s="10" customFormat="1">
      <c r="F25" s="61" t="s">
        <v>70</v>
      </c>
      <c r="G25" s="61"/>
    </row>
    <row r="26" spans="1:19" s="10" customFormat="1">
      <c r="F26" s="49"/>
      <c r="G26" s="49"/>
    </row>
    <row r="27" spans="1:19" s="10" customFormat="1">
      <c r="F27" s="49" t="s">
        <v>95</v>
      </c>
      <c r="G27" s="49"/>
    </row>
    <row r="28" spans="1:19" s="10" customFormat="1">
      <c r="F28" s="49" t="s">
        <v>74</v>
      </c>
      <c r="G28" s="49"/>
    </row>
    <row r="29" spans="1:19" s="10" customFormat="1">
      <c r="F29" s="49" t="s">
        <v>71</v>
      </c>
      <c r="G29" s="49"/>
    </row>
    <row r="30" spans="1:19" s="10" customFormat="1">
      <c r="C30" s="70"/>
      <c r="D30"/>
      <c r="F30" s="62" t="s">
        <v>72</v>
      </c>
      <c r="G30" s="62"/>
    </row>
    <row r="31" spans="1:19" s="10" customFormat="1">
      <c r="C31"/>
      <c r="D31"/>
      <c r="F31" s="61" t="s">
        <v>96</v>
      </c>
      <c r="G31" s="61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49" t="s">
        <v>66</v>
      </c>
      <c r="G32" s="49"/>
      <c r="H32" s="10" t="e">
        <f>G31/G32</f>
        <v>#DIV/0!</v>
      </c>
      <c r="I32" s="10" t="s">
        <v>75</v>
      </c>
    </row>
    <row r="33" spans="3:20" s="10" customFormat="1">
      <c r="C33"/>
      <c r="D33"/>
      <c r="F33" s="49" t="s">
        <v>67</v>
      </c>
      <c r="G33" s="49"/>
    </row>
    <row r="34" spans="3:20" s="10" customFormat="1">
      <c r="C34"/>
      <c r="D34"/>
      <c r="F34" s="61" t="s">
        <v>68</v>
      </c>
      <c r="G34" s="61">
        <f>G31*G33</f>
        <v>0</v>
      </c>
      <c r="H34" s="10" t="e">
        <f>G34/D27</f>
        <v>#DIV/0!</v>
      </c>
    </row>
    <row r="35" spans="3:20" s="10" customFormat="1">
      <c r="C35"/>
      <c r="D35"/>
      <c r="F35" s="61" t="s">
        <v>24</v>
      </c>
      <c r="G35" s="61">
        <f>G34*90%</f>
        <v>0</v>
      </c>
    </row>
    <row r="36" spans="3:20" s="10" customFormat="1">
      <c r="C36"/>
      <c r="D36"/>
      <c r="F36" s="61" t="s">
        <v>25</v>
      </c>
      <c r="G36" s="61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130" zoomScaleNormal="130" workbookViewId="0">
      <selection activeCell="M9" sqref="M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30" zoomScaleNormal="130" workbookViewId="0">
      <selection activeCell="A6" sqref="A5:A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30" zoomScaleNormal="130" workbookViewId="0">
      <selection activeCell="H8" sqref="H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2024-02-23T12:14:46Z</dcterms:modified>
</cp:coreProperties>
</file>