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UBI\Gangapur\Saddam Shaikh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Q8" i="4"/>
  <c r="P8" i="4"/>
  <c r="Q7" i="4"/>
  <c r="P7" i="4"/>
  <c r="Q6" i="4"/>
  <c r="P6" i="4"/>
  <c r="Q5" i="4"/>
  <c r="P4" i="4"/>
  <c r="P10" i="4"/>
  <c r="Q10" i="4" s="1"/>
  <c r="P3" i="4"/>
  <c r="Q3" i="4" s="1"/>
  <c r="P2" i="4"/>
  <c r="Q2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l="1"/>
  <c r="C25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E26" i="23" l="1"/>
  <c r="B20" i="23"/>
  <c r="B16" i="4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<sst xmlns="http://schemas.openxmlformats.org/spreadsheetml/2006/main" count="132" uniqueCount="98">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</sst>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3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4" xfId="0" applyBorder="1"/>
    <xf numFmtId="0" fontId="0" fillId="0" borderId="5" xfId="0" applyBorder="1"/>
    <xf numFmtId="43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43" fontId="0" fillId="0" borderId="6" xfId="1" applyFont="1" applyBorder="1"/>
    <xf numFmtId="164" fontId="0" fillId="0" borderId="6" xfId="0" applyNumberFormat="1" applyBorder="1"/>
    <xf numFmtId="164" fontId="0" fillId="0" borderId="0" xfId="0" applyNumberFormat="1"/>
    <xf numFmtId="9" fontId="0" fillId="0" borderId="6" xfId="0" applyNumberFormat="1" applyBorder="1"/>
    <xf numFmtId="43" fontId="0" fillId="2" borderId="6" xfId="1" applyFont="1" applyFill="1" applyBorder="1"/>
    <xf numFmtId="0" fontId="0" fillId="2" borderId="6" xfId="0" applyFill="1" applyBorder="1"/>
    <xf numFmtId="43" fontId="0" fillId="2" borderId="6" xfId="0" applyNumberFormat="1" applyFill="1" applyBorder="1"/>
    <xf numFmtId="0" fontId="0" fillId="0" borderId="6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6" xfId="1" applyNumberFormat="1" applyFont="1" applyBorder="1"/>
    <xf numFmtId="43" fontId="2" fillId="0" borderId="0" xfId="1" applyFont="1" applyAlignment="1"/>
    <xf numFmtId="43" fontId="2" fillId="0" borderId="6" xfId="1" applyFont="1" applyBorder="1"/>
    <xf numFmtId="43" fontId="4" fillId="0" borderId="6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Fill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0" fontId="0" fillId="0" borderId="16" xfId="0" applyFill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5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19" xfId="0" applyFill="1" applyBorder="1"/>
    <xf numFmtId="0" fontId="0" fillId="0" borderId="26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5" fillId="0" borderId="0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198274</xdr:colOff>
      <xdr:row>19</xdr:row>
      <xdr:rowOff>3175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294274" cy="36226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194465</xdr:colOff>
      <xdr:row>19</xdr:row>
      <xdr:rowOff>151456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290465" cy="377095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280636</xdr:colOff>
      <xdr:row>18</xdr:row>
      <xdr:rowOff>127120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76636" cy="355612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498230</xdr:colOff>
      <xdr:row>0</xdr:row>
      <xdr:rowOff>0</xdr:rowOff>
    </xdr:from>
    <xdr:to>
      <xdr:col>12</xdr:col>
      <xdr:colOff>199390</xdr:colOff>
      <xdr:row>16</xdr:row>
      <xdr:rowOff>156210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0"/>
          <a:ext cx="6390640" cy="320421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58">
        <f>C3+D2</f>
        <v>37735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38" t="s">
        <v>59</v>
      </c>
      <c r="C3" s="49">
        <v>35700</v>
      </c>
      <c r="D3" s="38"/>
      <c r="E3" s="38"/>
      <c r="F3" s="38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38" t="s">
        <v>60</v>
      </c>
      <c r="C4" s="49">
        <v>0</v>
      </c>
      <c r="D4" s="38"/>
      <c r="E4" s="38"/>
      <c r="F4" s="38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38" t="s">
        <v>81</v>
      </c>
      <c r="C5" s="53">
        <f>C3+C4</f>
        <v>35700</v>
      </c>
      <c r="D5" s="54" t="s">
        <v>61</v>
      </c>
      <c r="E5" s="55">
        <f>ROUND(C5/10.764,0)</f>
        <v>3317</v>
      </c>
      <c r="F5" s="54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38" t="s">
        <v>82</v>
      </c>
      <c r="C6" s="49">
        <v>11500</v>
      </c>
      <c r="D6" s="38"/>
      <c r="E6" s="38"/>
      <c r="F6" s="38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38" t="s">
        <v>83</v>
      </c>
      <c r="C7" s="53">
        <f>C5-C6</f>
        <v>24200</v>
      </c>
      <c r="D7" s="38"/>
      <c r="E7" s="38"/>
      <c r="F7" s="38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38" t="s">
        <v>84</v>
      </c>
      <c r="C8" s="97"/>
      <c r="D8" s="98">
        <f>1-C8</f>
        <v>1</v>
      </c>
      <c r="E8" s="38"/>
      <c r="F8" s="38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6" t="s">
        <v>85</v>
      </c>
      <c r="C9" s="71"/>
      <c r="D9" s="53">
        <f>ROUND(C7*D8,0)</f>
        <v>24200</v>
      </c>
      <c r="E9" s="38"/>
      <c r="F9" s="38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38" t="s">
        <v>86</v>
      </c>
      <c r="C10" s="53">
        <f>C6+D9</f>
        <v>35700</v>
      </c>
      <c r="D10" s="54" t="s">
        <v>61</v>
      </c>
      <c r="E10" s="55">
        <f>ROUND(C10/10.764,0)</f>
        <v>3317</v>
      </c>
      <c r="F10" s="54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7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4" t="s">
        <v>63</v>
      </c>
      <c r="C12" s="59">
        <v>2024</v>
      </c>
      <c r="D12" s="71"/>
      <c r="E12" s="58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4" t="s">
        <v>64</v>
      </c>
      <c r="C13" s="59">
        <v>2023</v>
      </c>
      <c r="D13" s="58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4" t="s">
        <v>65</v>
      </c>
      <c r="C14" s="59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4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58"/>
      <c r="F16" s="71"/>
      <c r="G16" s="85">
        <v>13</v>
      </c>
      <c r="H16" s="86">
        <v>13</v>
      </c>
      <c r="I16" s="96">
        <v>87</v>
      </c>
      <c r="J16" s="58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58"/>
      <c r="L17" s="58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58"/>
      <c r="K18" s="71"/>
      <c r="L18" s="58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38"/>
      <c r="C19" s="49"/>
      <c r="D19" s="38"/>
      <c r="E19" s="38"/>
      <c r="F19" s="38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38"/>
      <c r="C20" s="49"/>
      <c r="D20" s="38"/>
      <c r="E20" s="38"/>
      <c r="F20" s="38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38"/>
      <c r="C21" s="53"/>
      <c r="D21" s="54"/>
      <c r="E21" s="55"/>
      <c r="F21" s="54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38"/>
      <c r="C22" s="49"/>
      <c r="D22" s="38"/>
      <c r="E22" s="38"/>
      <c r="F22" s="38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38"/>
      <c r="C23" s="49"/>
      <c r="D23" s="38"/>
      <c r="E23" s="38"/>
      <c r="F23" s="38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6"/>
      <c r="C24" s="49"/>
      <c r="D24" s="38"/>
      <c r="E24" s="38"/>
      <c r="F24" s="38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38"/>
      <c r="C25" s="53"/>
      <c r="D25" s="54"/>
      <c r="E25" s="55"/>
      <c r="F25" s="54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38"/>
      <c r="B31" s="67"/>
      <c r="C31" s="38"/>
      <c r="D31" s="38"/>
      <c r="E31" s="38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38"/>
      <c r="B32" s="49"/>
      <c r="C32" s="38"/>
      <c r="D32" s="38"/>
      <c r="E32" s="38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38"/>
      <c r="B33" s="53"/>
      <c r="C33" s="54"/>
      <c r="D33" s="109"/>
      <c r="E33" s="54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38"/>
      <c r="B34" s="49"/>
      <c r="C34" s="38"/>
      <c r="D34" s="38"/>
      <c r="E34" s="38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38"/>
      <c r="B35" s="67"/>
      <c r="C35" s="38"/>
      <c r="D35" s="38"/>
      <c r="E35" s="38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6"/>
      <c r="B36" s="49"/>
      <c r="C36" s="38"/>
      <c r="D36" s="38"/>
      <c r="E36" s="38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38"/>
      <c r="B37" s="53"/>
      <c r="C37" s="54"/>
      <c r="D37" s="55"/>
      <c r="E37" s="54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1"/>
      <c r="Q33" s="5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F12" sqref="F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12">
      <c r="A1" s="11"/>
      <c r="B1" s="12"/>
      <c r="C1" s="13"/>
      <c r="D1" s="115"/>
      <c r="E1" s="74"/>
      <c r="F1" s="74"/>
      <c r="G1" s="74"/>
    </row>
    <row r="2" spans="1:12">
      <c r="A2" s="14"/>
      <c r="D2" s="115"/>
      <c r="E2" s="74"/>
      <c r="F2" s="74"/>
      <c r="G2" s="74"/>
    </row>
    <row r="3" spans="1:12">
      <c r="A3" s="14" t="s">
        <v>13</v>
      </c>
      <c r="B3" s="16"/>
      <c r="C3" s="17">
        <v>6300</v>
      </c>
      <c r="D3" s="18" t="s">
        <v>94</v>
      </c>
      <c r="F3" s="74"/>
      <c r="G3" s="74"/>
      <c r="H3" s="74"/>
      <c r="I3" s="74"/>
    </row>
    <row r="4" spans="1:12" ht="30">
      <c r="A4" s="19" t="s">
        <v>14</v>
      </c>
      <c r="B4" s="16"/>
      <c r="C4" s="17">
        <v>2000</v>
      </c>
      <c r="D4" s="20"/>
      <c r="F4" s="74"/>
      <c r="G4" s="74"/>
      <c r="H4" s="74"/>
      <c r="I4" s="74"/>
    </row>
    <row r="5" spans="1:12" ht="16.5">
      <c r="A5" s="14" t="s">
        <v>15</v>
      </c>
      <c r="B5" s="16"/>
      <c r="C5" s="17">
        <f>C3-C4</f>
        <v>4300</v>
      </c>
      <c r="D5" s="20"/>
      <c r="F5" s="74"/>
      <c r="G5" s="74"/>
      <c r="H5" s="114"/>
      <c r="I5" s="74"/>
    </row>
    <row r="6" spans="1:12">
      <c r="A6" s="14" t="s">
        <v>16</v>
      </c>
      <c r="B6" s="16"/>
      <c r="C6" s="17">
        <f>C4</f>
        <v>2000</v>
      </c>
      <c r="D6" s="20"/>
      <c r="F6" s="74"/>
      <c r="G6" s="74"/>
    </row>
    <row r="7" spans="1:12">
      <c r="A7" s="14" t="s">
        <v>17</v>
      </c>
      <c r="B7" s="21"/>
      <c r="C7" s="22">
        <v>0</v>
      </c>
      <c r="D7" s="22"/>
      <c r="F7" s="74"/>
      <c r="G7" s="74"/>
    </row>
    <row r="8" spans="1:12">
      <c r="A8" s="14" t="s">
        <v>18</v>
      </c>
      <c r="B8" s="21"/>
      <c r="C8" s="22">
        <f>C9-C7</f>
        <v>60</v>
      </c>
      <c r="D8" s="22"/>
      <c r="F8" s="74"/>
      <c r="G8" s="74"/>
      <c r="L8" s="71"/>
    </row>
    <row r="9" spans="1:12">
      <c r="A9" s="14" t="s">
        <v>19</v>
      </c>
      <c r="B9" s="21"/>
      <c r="C9" s="22">
        <v>60</v>
      </c>
      <c r="D9" s="22"/>
      <c r="F9" s="74"/>
      <c r="G9" s="74"/>
      <c r="L9" s="71"/>
    </row>
    <row r="10" spans="1:12" ht="30">
      <c r="A10" s="19" t="s">
        <v>20</v>
      </c>
      <c r="B10" s="21"/>
      <c r="C10" s="22">
        <f>90*C7/C9</f>
        <v>0</v>
      </c>
      <c r="D10" s="22"/>
      <c r="F10" s="74"/>
      <c r="G10" s="74"/>
      <c r="L10" s="71"/>
    </row>
    <row r="11" spans="1:12">
      <c r="A11" s="14"/>
      <c r="B11" s="23"/>
      <c r="C11" s="24">
        <f>C10%</f>
        <v>0</v>
      </c>
      <c r="D11" s="24"/>
      <c r="F11" s="74"/>
      <c r="G11" s="74"/>
      <c r="L11" s="71"/>
    </row>
    <row r="12" spans="1:12">
      <c r="A12" s="14" t="s">
        <v>21</v>
      </c>
      <c r="B12" s="16"/>
      <c r="C12" s="17">
        <f>C6*C11</f>
        <v>0</v>
      </c>
      <c r="D12" s="20"/>
      <c r="F12" s="74"/>
      <c r="G12" s="74"/>
      <c r="L12" s="71"/>
    </row>
    <row r="13" spans="1:12">
      <c r="A13" s="14" t="s">
        <v>22</v>
      </c>
      <c r="B13" s="16"/>
      <c r="C13" s="17">
        <f>C6-C12</f>
        <v>2000</v>
      </c>
      <c r="D13" s="20"/>
      <c r="F13" s="74"/>
      <c r="G13" s="74"/>
      <c r="L13" s="71"/>
    </row>
    <row r="14" spans="1:12">
      <c r="A14" s="14" t="s">
        <v>15</v>
      </c>
      <c r="B14" s="16"/>
      <c r="C14" s="17">
        <f>C5</f>
        <v>4300</v>
      </c>
      <c r="D14" s="20"/>
      <c r="F14" s="74"/>
      <c r="G14" s="74"/>
      <c r="L14" s="71"/>
    </row>
    <row r="15" spans="1:12">
      <c r="B15" s="16"/>
      <c r="C15" s="17"/>
      <c r="D15" s="20"/>
      <c r="F15" s="74"/>
      <c r="G15" s="74"/>
      <c r="I15" s="58"/>
      <c r="L15" s="71"/>
    </row>
    <row r="16" spans="1:12">
      <c r="A16" s="25" t="s">
        <v>23</v>
      </c>
      <c r="B16" s="26"/>
      <c r="C16" s="18">
        <f>C14+C13</f>
        <v>6300</v>
      </c>
      <c r="D16" s="18"/>
      <c r="E16" s="58"/>
      <c r="F16" s="74"/>
      <c r="G16" s="74"/>
      <c r="L16" s="71"/>
    </row>
    <row r="17" spans="1:12">
      <c r="B17" s="21"/>
      <c r="C17" s="22"/>
      <c r="D17" s="22"/>
      <c r="F17" s="74"/>
      <c r="G17" s="74"/>
      <c r="L17" s="71"/>
    </row>
    <row r="18" spans="1:12" ht="16.5">
      <c r="A18" s="25" t="s">
        <v>95</v>
      </c>
      <c r="B18" s="7"/>
      <c r="C18" s="72">
        <v>321</v>
      </c>
      <c r="D18" s="72"/>
      <c r="E18" s="73"/>
      <c r="F18" s="74"/>
      <c r="G18" s="74"/>
    </row>
    <row r="19" spans="1:12">
      <c r="A19" s="14"/>
      <c r="B19" s="6"/>
      <c r="C19" s="27">
        <f>C18*C16</f>
        <v>2022300</v>
      </c>
      <c r="D19" s="74" t="s">
        <v>68</v>
      </c>
      <c r="E19" s="27"/>
      <c r="F19" s="74" t="s">
        <v>68</v>
      </c>
      <c r="G19" s="74"/>
    </row>
    <row r="20" spans="1:12">
      <c r="A20" s="14"/>
      <c r="B20" s="58">
        <f>C20*90%</f>
        <v>1729066.5</v>
      </c>
      <c r="C20" s="28">
        <f>C19*95%</f>
        <v>1921185</v>
      </c>
      <c r="D20" s="74" t="s">
        <v>24</v>
      </c>
      <c r="E20" s="28"/>
      <c r="F20" s="74" t="s">
        <v>24</v>
      </c>
      <c r="G20" s="74"/>
    </row>
    <row r="21" spans="1:12">
      <c r="A21" s="14"/>
      <c r="C21" s="28">
        <f>C19*80%</f>
        <v>1617840</v>
      </c>
      <c r="D21" s="74" t="s">
        <v>25</v>
      </c>
      <c r="E21" s="28"/>
      <c r="F21" s="74" t="s">
        <v>25</v>
      </c>
      <c r="G21" s="74"/>
    </row>
    <row r="22" spans="1:12">
      <c r="A22" s="14"/>
      <c r="F22" s="74"/>
      <c r="G22" s="74"/>
    </row>
    <row r="23" spans="1:12">
      <c r="A23" s="29" t="s">
        <v>26</v>
      </c>
      <c r="B23" s="30"/>
      <c r="C23" s="31">
        <f>C4*C18</f>
        <v>642000</v>
      </c>
      <c r="D23" s="31">
        <f>D4*D18</f>
        <v>0</v>
      </c>
    </row>
    <row r="24" spans="1:12">
      <c r="A24" s="14" t="s">
        <v>27</v>
      </c>
    </row>
    <row r="25" spans="1:12">
      <c r="A25" s="32" t="s">
        <v>28</v>
      </c>
      <c r="B25" s="15"/>
      <c r="C25" s="28">
        <f>C19*0.025/12</f>
        <v>4213.125</v>
      </c>
      <c r="D25" s="28"/>
    </row>
    <row r="26" spans="1:12">
      <c r="C26" s="28"/>
      <c r="D26" s="28"/>
      <c r="E26" s="58">
        <f>C20*90%</f>
        <v>1729066.5</v>
      </c>
    </row>
    <row r="27" spans="1:12">
      <c r="C27" s="28"/>
      <c r="D27" s="28"/>
    </row>
    <row r="28" spans="1:12">
      <c r="C28"/>
      <c r="D28"/>
    </row>
    <row r="29" spans="1:12">
      <c r="C29"/>
      <c r="D29"/>
    </row>
    <row r="30" spans="1:12">
      <c r="C30"/>
      <c r="D30"/>
    </row>
    <row r="31" spans="1:12">
      <c r="C31"/>
      <c r="D31"/>
    </row>
    <row r="32" spans="1:12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3"/>
    </row>
    <row r="59" spans="1:1" ht="15.75">
      <c r="A59" s="34"/>
    </row>
    <row r="60" spans="1:1" ht="15.75">
      <c r="A60" s="34"/>
    </row>
    <row r="61" spans="1:1" ht="15.75">
      <c r="A61" s="34"/>
    </row>
    <row r="62" spans="1:1" ht="15.75">
      <c r="A62" s="34"/>
    </row>
    <row r="63" spans="1:1" ht="15.75">
      <c r="A63" s="34"/>
    </row>
    <row r="64" spans="1:1" ht="15.75">
      <c r="A64" s="34"/>
    </row>
    <row r="65" spans="1:1" ht="15.75">
      <c r="A65" s="34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R6" sqref="R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833.33333333333337</v>
      </c>
      <c r="C2" s="4">
        <f t="shared" ref="C2:C15" si="2">B2*1.2</f>
        <v>1000</v>
      </c>
      <c r="D2" s="4">
        <f t="shared" ref="D2:D15" si="3">C2*1.2</f>
        <v>1200</v>
      </c>
      <c r="E2" s="5">
        <f t="shared" ref="E2:E15" si="4">R2</f>
        <v>6200000</v>
      </c>
      <c r="F2" s="63">
        <f t="shared" ref="F2:F15" si="5">ROUND((E2/B2),0)</f>
        <v>7440</v>
      </c>
      <c r="G2" s="63">
        <f t="shared" ref="G2:G15" si="6">ROUND((E2/C2),0)</f>
        <v>6200</v>
      </c>
      <c r="H2" s="63">
        <f t="shared" ref="H2:H15" si="7">ROUND((E2/D2),0)</f>
        <v>5167</v>
      </c>
      <c r="I2" s="63">
        <f t="shared" ref="I2:I15" si="8">T2</f>
        <v>0</v>
      </c>
      <c r="J2" s="63">
        <f t="shared" ref="J2:J15" si="9">U2</f>
        <v>0</v>
      </c>
      <c r="K2" s="64"/>
      <c r="L2" s="64"/>
      <c r="M2" s="64"/>
      <c r="N2" s="64">
        <v>1</v>
      </c>
      <c r="O2" s="71">
        <v>1200</v>
      </c>
      <c r="P2" s="71">
        <f t="shared" ref="P2:P9" si="10">O2/1.2</f>
        <v>1000</v>
      </c>
      <c r="Q2" s="71">
        <f t="shared" ref="Q2:Q10" si="11">P2/1.2</f>
        <v>833.33333333333337</v>
      </c>
      <c r="R2" s="2">
        <v>6200000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607.63888888888903</v>
      </c>
      <c r="C3" s="4">
        <f t="shared" si="2"/>
        <v>729.16666666666686</v>
      </c>
      <c r="D3" s="4">
        <f t="shared" si="3"/>
        <v>875.00000000000023</v>
      </c>
      <c r="E3" s="5">
        <f t="shared" si="4"/>
        <v>3500000</v>
      </c>
      <c r="F3" s="63">
        <f t="shared" si="5"/>
        <v>5760</v>
      </c>
      <c r="G3" s="63">
        <f t="shared" si="6"/>
        <v>4800</v>
      </c>
      <c r="H3" s="63">
        <f t="shared" si="7"/>
        <v>4000</v>
      </c>
      <c r="I3" s="63">
        <f t="shared" si="8"/>
        <v>0</v>
      </c>
      <c r="J3" s="63">
        <f t="shared" si="9"/>
        <v>0</v>
      </c>
      <c r="K3" s="64"/>
      <c r="L3" s="64"/>
      <c r="M3" s="64"/>
      <c r="N3" s="64">
        <v>2</v>
      </c>
      <c r="O3" s="71">
        <v>875</v>
      </c>
      <c r="P3" s="71">
        <f t="shared" si="10"/>
        <v>729.16666666666674</v>
      </c>
      <c r="Q3" s="71">
        <f t="shared" si="11"/>
        <v>607.63888888888903</v>
      </c>
      <c r="R3" s="2">
        <v>3500000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500</v>
      </c>
      <c r="C4" s="4">
        <f t="shared" si="2"/>
        <v>600</v>
      </c>
      <c r="D4" s="4">
        <f t="shared" si="3"/>
        <v>720</v>
      </c>
      <c r="E4" s="5">
        <f t="shared" si="4"/>
        <v>2600000</v>
      </c>
      <c r="F4" s="63">
        <f t="shared" si="5"/>
        <v>5200</v>
      </c>
      <c r="G4" s="63">
        <f t="shared" si="6"/>
        <v>4333</v>
      </c>
      <c r="H4" s="63">
        <f t="shared" si="7"/>
        <v>3611</v>
      </c>
      <c r="I4" s="63">
        <f t="shared" si="8"/>
        <v>0</v>
      </c>
      <c r="J4" s="63">
        <f t="shared" si="9"/>
        <v>0</v>
      </c>
      <c r="K4" s="64"/>
      <c r="L4" s="64"/>
      <c r="M4" s="64"/>
      <c r="N4" s="64">
        <v>3</v>
      </c>
      <c r="O4" s="71">
        <v>0</v>
      </c>
      <c r="P4" s="71">
        <f t="shared" si="10"/>
        <v>0</v>
      </c>
      <c r="Q4" s="71">
        <v>500</v>
      </c>
      <c r="R4" s="2">
        <v>2600000</v>
      </c>
      <c r="S4" s="2"/>
      <c r="T4" s="2"/>
    </row>
    <row r="5" spans="1:35">
      <c r="A5" s="4">
        <f t="shared" si="0"/>
        <v>4</v>
      </c>
      <c r="B5" s="4">
        <f t="shared" si="1"/>
        <v>875</v>
      </c>
      <c r="C5" s="4">
        <f t="shared" si="2"/>
        <v>1050</v>
      </c>
      <c r="D5" s="4">
        <f t="shared" si="3"/>
        <v>1260</v>
      </c>
      <c r="E5" s="5">
        <f t="shared" si="4"/>
        <v>4200000</v>
      </c>
      <c r="F5" s="63">
        <f t="shared" si="5"/>
        <v>4800</v>
      </c>
      <c r="G5" s="63">
        <f t="shared" si="6"/>
        <v>4000</v>
      </c>
      <c r="H5" s="63">
        <f t="shared" si="7"/>
        <v>3333</v>
      </c>
      <c r="I5" s="63">
        <f t="shared" si="8"/>
        <v>0</v>
      </c>
      <c r="J5" s="63">
        <f t="shared" si="9"/>
        <v>0</v>
      </c>
      <c r="K5" s="64"/>
      <c r="L5" s="64"/>
      <c r="M5" s="64"/>
      <c r="N5" s="64">
        <v>4</v>
      </c>
      <c r="O5" s="71">
        <v>0</v>
      </c>
      <c r="P5" s="71">
        <v>1050</v>
      </c>
      <c r="Q5" s="71">
        <f t="shared" ref="Q4:Q9" si="12">P5/1.2</f>
        <v>875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3" t="e">
        <f t="shared" si="5"/>
        <v>#DIV/0!</v>
      </c>
      <c r="G6" s="63" t="e">
        <f t="shared" si="6"/>
        <v>#DIV/0!</v>
      </c>
      <c r="H6" s="63" t="e">
        <f t="shared" si="7"/>
        <v>#DIV/0!</v>
      </c>
      <c r="I6" s="63">
        <f t="shared" si="8"/>
        <v>0</v>
      </c>
      <c r="J6" s="63">
        <f t="shared" si="9"/>
        <v>0</v>
      </c>
      <c r="K6" s="64"/>
      <c r="L6" s="64"/>
      <c r="M6" s="64"/>
      <c r="N6" s="64"/>
      <c r="O6" s="71">
        <v>0</v>
      </c>
      <c r="P6" s="71">
        <f t="shared" si="10"/>
        <v>0</v>
      </c>
      <c r="Q6" s="71">
        <f t="shared" si="12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4"/>
      <c r="O7" s="71">
        <v>0</v>
      </c>
      <c r="P7" s="71">
        <f t="shared" si="10"/>
        <v>0</v>
      </c>
      <c r="Q7" s="71">
        <f t="shared" si="12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2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2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ref="P6:P10" si="13"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69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8">O13/1.2</f>
        <v>0</v>
      </c>
      <c r="Q13">
        <f t="shared" ref="Q13" si="19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2"/>
    </row>
    <row r="16" spans="1:35">
      <c r="A16" s="4">
        <f t="shared" ref="A16:A19" si="22">N16</f>
        <v>0</v>
      </c>
      <c r="B16" s="4">
        <f t="shared" ref="B16:B19" si="23">Q16</f>
        <v>0</v>
      </c>
      <c r="C16" s="4">
        <f t="shared" ref="C16:C19" si="24">B16*1.2</f>
        <v>0</v>
      </c>
      <c r="D16" s="4">
        <f t="shared" ref="D16:D19" si="25">C16*1.2</f>
        <v>0</v>
      </c>
      <c r="E16" s="5">
        <f t="shared" ref="E16:E19" si="26">R16</f>
        <v>0</v>
      </c>
      <c r="F16" s="4" t="e">
        <f t="shared" ref="F16:F19" si="27">ROUND((E16/B16),0)</f>
        <v>#DIV/0!</v>
      </c>
      <c r="G16" s="4" t="e">
        <f t="shared" ref="G16:G19" si="28">ROUND((E16/C16),0)</f>
        <v>#DIV/0!</v>
      </c>
      <c r="H16" s="4" t="e">
        <f t="shared" ref="H16:H19" si="29">ROUND((E16/D16),0)</f>
        <v>#DIV/0!</v>
      </c>
      <c r="I16" s="4">
        <f t="shared" ref="I16:J19" si="30">T16</f>
        <v>0</v>
      </c>
      <c r="J16" s="4">
        <f t="shared" si="30"/>
        <v>0</v>
      </c>
      <c r="O16">
        <v>0</v>
      </c>
      <c r="P16">
        <f t="shared" ref="P16:P17" si="31">O16/1.2</f>
        <v>0</v>
      </c>
      <c r="Q16">
        <f t="shared" ref="Q16:Q18" si="32">P16/1.2</f>
        <v>0</v>
      </c>
      <c r="R16" s="2">
        <v>0</v>
      </c>
      <c r="S16" s="2"/>
    </row>
    <row r="17" spans="1:19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5"/>
        <v>0</v>
      </c>
      <c r="E17" s="5">
        <f t="shared" si="26"/>
        <v>0</v>
      </c>
      <c r="F17" s="4" t="e">
        <f t="shared" si="27"/>
        <v>#DIV/0!</v>
      </c>
      <c r="G17" s="4" t="e">
        <f t="shared" si="28"/>
        <v>#DIV/0!</v>
      </c>
      <c r="H17" s="4" t="e">
        <f t="shared" si="29"/>
        <v>#DIV/0!</v>
      </c>
      <c r="I17" s="4">
        <f t="shared" si="30"/>
        <v>0</v>
      </c>
      <c r="J17" s="4">
        <f t="shared" si="30"/>
        <v>0</v>
      </c>
      <c r="O17">
        <v>0</v>
      </c>
      <c r="P17">
        <f t="shared" si="31"/>
        <v>0</v>
      </c>
      <c r="Q17">
        <f t="shared" si="32"/>
        <v>0</v>
      </c>
      <c r="R17" s="2">
        <v>0</v>
      </c>
      <c r="S17" s="2"/>
    </row>
    <row r="18" spans="1:19">
      <c r="A18" s="4">
        <f t="shared" si="22"/>
        <v>0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si="27"/>
        <v>#DIV/0!</v>
      </c>
      <c r="G18" s="4" t="e">
        <f t="shared" si="28"/>
        <v>#DIV/0!</v>
      </c>
      <c r="H18" s="4" t="e">
        <f t="shared" si="29"/>
        <v>#DIV/0!</v>
      </c>
      <c r="I18" s="4">
        <f t="shared" si="30"/>
        <v>0</v>
      </c>
      <c r="J18" s="4">
        <f t="shared" si="30"/>
        <v>0</v>
      </c>
      <c r="O18">
        <v>0</v>
      </c>
      <c r="P18">
        <f>O18/1.2</f>
        <v>0</v>
      </c>
      <c r="Q18">
        <f t="shared" si="32"/>
        <v>0</v>
      </c>
      <c r="R18" s="2">
        <v>0</v>
      </c>
      <c r="S18" s="2"/>
    </row>
    <row r="19" spans="1:19">
      <c r="A19" s="4">
        <f t="shared" si="22"/>
        <v>0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27"/>
        <v>#DIV/0!</v>
      </c>
      <c r="G19" s="4" t="e">
        <f t="shared" si="28"/>
        <v>#DIV/0!</v>
      </c>
      <c r="H19" s="4" t="e">
        <f t="shared" si="29"/>
        <v>#DIV/0!</v>
      </c>
      <c r="I19" s="4">
        <f t="shared" si="30"/>
        <v>0</v>
      </c>
      <c r="J19" s="4">
        <f t="shared" si="30"/>
        <v>0</v>
      </c>
      <c r="O19" s="71">
        <v>0</v>
      </c>
      <c r="P19" s="71">
        <f>O19/1.2</f>
        <v>0</v>
      </c>
      <c r="Q19" s="71">
        <f t="shared" ref="Q19" si="3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0"/>
    </row>
    <row r="23" spans="1:19" s="10" customFormat="1" ht="16.5">
      <c r="C23" s="10" t="s">
        <v>97</v>
      </c>
      <c r="E23" s="36"/>
      <c r="F23" s="62" t="s">
        <v>66</v>
      </c>
      <c r="G23" s="62"/>
      <c r="I23" s="10">
        <f>G23*9500</f>
        <v>0</v>
      </c>
    </row>
    <row r="24" spans="1:19" s="10" customFormat="1">
      <c r="C24" s="10" t="s">
        <v>1</v>
      </c>
      <c r="F24" s="62" t="s">
        <v>69</v>
      </c>
      <c r="G24" s="62"/>
    </row>
    <row r="25" spans="1:19" s="10" customFormat="1">
      <c r="F25" s="61" t="s">
        <v>70</v>
      </c>
      <c r="G25" s="61"/>
    </row>
    <row r="26" spans="1:19" s="10" customFormat="1">
      <c r="F26" s="49"/>
      <c r="G26" s="49"/>
    </row>
    <row r="27" spans="1:19" s="10" customFormat="1">
      <c r="F27" s="49" t="s">
        <v>95</v>
      </c>
      <c r="G27" s="49"/>
    </row>
    <row r="28" spans="1:19" s="10" customFormat="1">
      <c r="F28" s="49" t="s">
        <v>74</v>
      </c>
      <c r="G28" s="49"/>
    </row>
    <row r="29" spans="1:19" s="10" customFormat="1">
      <c r="F29" s="49" t="s">
        <v>71</v>
      </c>
      <c r="G29" s="49"/>
    </row>
    <row r="30" spans="1:19" s="10" customFormat="1">
      <c r="C30" s="70"/>
      <c r="D30"/>
      <c r="F30" s="62" t="s">
        <v>72</v>
      </c>
      <c r="G30" s="62"/>
    </row>
    <row r="31" spans="1:19" s="10" customFormat="1">
      <c r="C31"/>
      <c r="D31"/>
      <c r="F31" s="61" t="s">
        <v>96</v>
      </c>
      <c r="G31" s="61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>
      <c r="C33"/>
      <c r="D33"/>
      <c r="F33" s="49" t="s">
        <v>67</v>
      </c>
      <c r="G33" s="49"/>
    </row>
    <row r="34" spans="3:20" s="10" customFormat="1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>
      <c r="C35"/>
      <c r="D35"/>
      <c r="F35" s="61" t="s">
        <v>24</v>
      </c>
      <c r="G35" s="61">
        <f>G34*90%</f>
        <v>0</v>
      </c>
    </row>
    <row r="36" spans="3:20" s="10" customFormat="1">
      <c r="C36"/>
      <c r="D36"/>
      <c r="F36" s="61" t="s">
        <v>25</v>
      </c>
      <c r="G36" s="6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30" zoomScaleNormal="130"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30" zoomScaleNormal="130" workbookViewId="0">
      <selection activeCell="A6" sqref="A5:A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2024-02-23T12:14:46Z</dcterms:modified>
</cp:coreProperties>
</file>